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Q1 YTD" sheetId="1" r:id="rId1"/>
    <sheet name="Q2 YTD" sheetId="4" r:id="rId2"/>
    <sheet name="Q3 YTD" sheetId="5" r:id="rId3"/>
    <sheet name="Q4 YTD" sheetId="6" r:id="rId4"/>
    <sheet name="Q1 QTD" sheetId="7" r:id="rId5"/>
    <sheet name="Q2 QTD" sheetId="8" r:id="rId6"/>
    <sheet name="Q3 QTD" sheetId="9" r:id="rId7"/>
    <sheet name="Q4 QTD" sheetId="10" r:id="rId8"/>
  </sheets>
  <definedNames>
    <definedName name="_xlnm.Print_Area" localSheetId="4">'Q1 QTD'!$A$1:$J$21</definedName>
    <definedName name="_xlnm.Print_Area" localSheetId="0">'Q1 YTD'!$A$1:$J$21</definedName>
    <definedName name="_xlnm.Print_Area" localSheetId="5">'Q2 QTD'!$A$1:$J$21</definedName>
    <definedName name="_xlnm.Print_Area" localSheetId="1">'Q2 YTD'!$A$1:$J$21</definedName>
    <definedName name="_xlnm.Print_Area" localSheetId="6">'Q3 QTD'!$A$1:$J$21</definedName>
    <definedName name="_xlnm.Print_Area" localSheetId="2">'Q3 YTD'!$A$1:$J$21</definedName>
    <definedName name="_xlnm.Print_Area" localSheetId="7">'Q4 QTD'!$A$1:$J$21</definedName>
    <definedName name="_xlnm.Print_Area" localSheetId="3">'Q4 YTD'!$A$1:$J$21</definedName>
  </definedNames>
  <calcPr calcId="145621"/>
</workbook>
</file>

<file path=xl/calcChain.xml><?xml version="1.0" encoding="utf-8"?>
<calcChain xmlns="http://schemas.openxmlformats.org/spreadsheetml/2006/main">
  <c r="B16" i="9" l="1"/>
  <c r="B8" i="9"/>
  <c r="B16" i="4"/>
  <c r="J16" i="4" s="1"/>
  <c r="B8" i="4"/>
  <c r="J8" i="4" s="1"/>
  <c r="J10" i="4" s="1"/>
  <c r="J19" i="4" s="1"/>
  <c r="B16" i="8"/>
  <c r="J16" i="8" s="1"/>
  <c r="B14" i="8"/>
  <c r="J14" i="8" s="1"/>
  <c r="B8" i="8"/>
  <c r="J8" i="8" s="1"/>
  <c r="J16" i="7"/>
  <c r="J14" i="7"/>
  <c r="B16" i="7"/>
  <c r="B14" i="7"/>
  <c r="B16" i="1"/>
  <c r="J16" i="1" s="1"/>
  <c r="B14" i="1"/>
  <c r="B15" i="1" s="1"/>
  <c r="J14" i="1" l="1"/>
  <c r="J15" i="1" s="1"/>
  <c r="J22" i="10" l="1"/>
  <c r="J22" i="9"/>
  <c r="J22" i="8"/>
  <c r="J18" i="10"/>
  <c r="J17" i="10"/>
  <c r="J16" i="10"/>
  <c r="F15" i="10"/>
  <c r="D15" i="10"/>
  <c r="B15" i="10"/>
  <c r="J14" i="10"/>
  <c r="J15" i="10" s="1"/>
  <c r="F13" i="10"/>
  <c r="D13" i="10"/>
  <c r="B13" i="10"/>
  <c r="J12" i="10"/>
  <c r="J13" i="10" s="1"/>
  <c r="H10" i="10"/>
  <c r="H19" i="10" s="1"/>
  <c r="F10" i="10"/>
  <c r="F11" i="10" s="1"/>
  <c r="D10" i="10"/>
  <c r="D19" i="10" s="1"/>
  <c r="D20" i="10" s="1"/>
  <c r="B10" i="10"/>
  <c r="B11" i="10" s="1"/>
  <c r="F9" i="10"/>
  <c r="D9" i="10"/>
  <c r="B9" i="10"/>
  <c r="J8" i="10"/>
  <c r="J7" i="10"/>
  <c r="J6" i="10"/>
  <c r="D19" i="9"/>
  <c r="D20" i="9" s="1"/>
  <c r="J18" i="9"/>
  <c r="J17" i="9"/>
  <c r="J16" i="9"/>
  <c r="F15" i="9"/>
  <c r="D15" i="9"/>
  <c r="B15" i="9"/>
  <c r="J14" i="9"/>
  <c r="F13" i="9"/>
  <c r="D13" i="9"/>
  <c r="B13" i="9"/>
  <c r="J12" i="9"/>
  <c r="H10" i="9"/>
  <c r="H19" i="9" s="1"/>
  <c r="F10" i="9"/>
  <c r="F11" i="9" s="1"/>
  <c r="D10" i="9"/>
  <c r="D11" i="9" s="1"/>
  <c r="B10" i="9"/>
  <c r="B19" i="9" s="1"/>
  <c r="B20" i="9" s="1"/>
  <c r="F9" i="9"/>
  <c r="D9" i="9"/>
  <c r="B9" i="9"/>
  <c r="J8" i="9"/>
  <c r="J7" i="9"/>
  <c r="J6" i="9"/>
  <c r="D19" i="8"/>
  <c r="D20" i="8" s="1"/>
  <c r="J18" i="8"/>
  <c r="J17" i="8"/>
  <c r="F15" i="8"/>
  <c r="D15" i="8"/>
  <c r="B15" i="8"/>
  <c r="F13" i="8"/>
  <c r="D13" i="8"/>
  <c r="B13" i="8"/>
  <c r="J12" i="8"/>
  <c r="D11" i="8"/>
  <c r="H10" i="8"/>
  <c r="H19" i="8" s="1"/>
  <c r="F10" i="8"/>
  <c r="F19" i="8" s="1"/>
  <c r="F20" i="8" s="1"/>
  <c r="D10" i="8"/>
  <c r="B10" i="8"/>
  <c r="B11" i="8" s="1"/>
  <c r="F9" i="8"/>
  <c r="D9" i="8"/>
  <c r="B9" i="8"/>
  <c r="J7" i="8"/>
  <c r="J6" i="8"/>
  <c r="J22" i="7"/>
  <c r="H19" i="7"/>
  <c r="B19" i="7"/>
  <c r="B20" i="7" s="1"/>
  <c r="J18" i="7"/>
  <c r="J17" i="7"/>
  <c r="F15" i="7"/>
  <c r="D15" i="7"/>
  <c r="B15" i="7"/>
  <c r="J15" i="7"/>
  <c r="F13" i="7"/>
  <c r="D13" i="7"/>
  <c r="B13" i="7"/>
  <c r="J12" i="7"/>
  <c r="J13" i="7" s="1"/>
  <c r="B11" i="7"/>
  <c r="H10" i="7"/>
  <c r="F10" i="7"/>
  <c r="F19" i="7" s="1"/>
  <c r="F20" i="7" s="1"/>
  <c r="D10" i="7"/>
  <c r="D19" i="7" s="1"/>
  <c r="D20" i="7" s="1"/>
  <c r="B10" i="7"/>
  <c r="F9" i="7"/>
  <c r="D9" i="7"/>
  <c r="B9" i="7"/>
  <c r="J8" i="7"/>
  <c r="J9" i="7" s="1"/>
  <c r="J7" i="7"/>
  <c r="J6" i="7"/>
  <c r="J10" i="7" s="1"/>
  <c r="J28" i="6"/>
  <c r="J24" i="6"/>
  <c r="J24" i="5"/>
  <c r="J24" i="4"/>
  <c r="J22" i="6"/>
  <c r="J18" i="6"/>
  <c r="J17" i="6"/>
  <c r="J16" i="6"/>
  <c r="F15" i="6"/>
  <c r="D15" i="6"/>
  <c r="B15" i="6"/>
  <c r="J14" i="6"/>
  <c r="F13" i="6"/>
  <c r="D13" i="6"/>
  <c r="B13" i="6"/>
  <c r="J12" i="6"/>
  <c r="H10" i="6"/>
  <c r="H19" i="6" s="1"/>
  <c r="F10" i="6"/>
  <c r="F19" i="6" s="1"/>
  <c r="F20" i="6" s="1"/>
  <c r="D10" i="6"/>
  <c r="D11" i="6" s="1"/>
  <c r="B10" i="6"/>
  <c r="B19" i="6" s="1"/>
  <c r="B20" i="6" s="1"/>
  <c r="F9" i="6"/>
  <c r="D9" i="6"/>
  <c r="B9" i="6"/>
  <c r="J8" i="6"/>
  <c r="J7" i="6"/>
  <c r="J6" i="6"/>
  <c r="J28" i="5"/>
  <c r="J22" i="5"/>
  <c r="J18" i="5"/>
  <c r="J17" i="5"/>
  <c r="J16" i="5"/>
  <c r="F15" i="5"/>
  <c r="D15" i="5"/>
  <c r="B15" i="5"/>
  <c r="J14" i="5"/>
  <c r="F13" i="5"/>
  <c r="D13" i="5"/>
  <c r="B13" i="5"/>
  <c r="J12" i="5"/>
  <c r="F11" i="5"/>
  <c r="H10" i="5"/>
  <c r="H19" i="5" s="1"/>
  <c r="F10" i="5"/>
  <c r="F19" i="5" s="1"/>
  <c r="F20" i="5" s="1"/>
  <c r="D10" i="5"/>
  <c r="D11" i="5" s="1"/>
  <c r="B10" i="5"/>
  <c r="B19" i="5" s="1"/>
  <c r="B20" i="5" s="1"/>
  <c r="F9" i="5"/>
  <c r="D9" i="5"/>
  <c r="B9" i="5"/>
  <c r="J8" i="5"/>
  <c r="J7" i="5"/>
  <c r="J6" i="5"/>
  <c r="J22" i="4"/>
  <c r="J18" i="4"/>
  <c r="J17" i="4"/>
  <c r="F15" i="4"/>
  <c r="D15" i="4"/>
  <c r="B15" i="4"/>
  <c r="J14" i="4"/>
  <c r="F13" i="4"/>
  <c r="D13" i="4"/>
  <c r="B13" i="4"/>
  <c r="J12" i="4"/>
  <c r="H10" i="4"/>
  <c r="H19" i="4" s="1"/>
  <c r="F10" i="4"/>
  <c r="F19" i="4" s="1"/>
  <c r="F20" i="4" s="1"/>
  <c r="D10" i="4"/>
  <c r="D19" i="4" s="1"/>
  <c r="D20" i="4" s="1"/>
  <c r="B10" i="4"/>
  <c r="F9" i="4"/>
  <c r="D9" i="4"/>
  <c r="B9" i="4"/>
  <c r="J7" i="4"/>
  <c r="J6" i="4"/>
  <c r="J22" i="1"/>
  <c r="B11" i="4" l="1"/>
  <c r="B19" i="4"/>
  <c r="B20" i="4" s="1"/>
  <c r="F19" i="10"/>
  <c r="F20" i="10" s="1"/>
  <c r="J10" i="10"/>
  <c r="J11" i="10" s="1"/>
  <c r="J9" i="10"/>
  <c r="F19" i="9"/>
  <c r="F20" i="9" s="1"/>
  <c r="J13" i="9"/>
  <c r="J15" i="9"/>
  <c r="J10" i="9"/>
  <c r="J11" i="9" s="1"/>
  <c r="J9" i="8"/>
  <c r="J13" i="8"/>
  <c r="J15" i="8"/>
  <c r="J10" i="8"/>
  <c r="J19" i="8" s="1"/>
  <c r="B19" i="8"/>
  <c r="B20" i="8" s="1"/>
  <c r="J11" i="7"/>
  <c r="J19" i="7"/>
  <c r="D11" i="7"/>
  <c r="F11" i="8"/>
  <c r="B11" i="9"/>
  <c r="D11" i="10"/>
  <c r="B19" i="10"/>
  <c r="B20" i="10" s="1"/>
  <c r="J9" i="9"/>
  <c r="F11" i="7"/>
  <c r="J10" i="6"/>
  <c r="J19" i="6" s="1"/>
  <c r="J9" i="6"/>
  <c r="B11" i="6"/>
  <c r="J13" i="6"/>
  <c r="J15" i="6"/>
  <c r="F11" i="6"/>
  <c r="D19" i="6"/>
  <c r="D20" i="6" s="1"/>
  <c r="D19" i="5"/>
  <c r="D20" i="5" s="1"/>
  <c r="J13" i="5"/>
  <c r="J15" i="5"/>
  <c r="J10" i="5"/>
  <c r="J11" i="5" s="1"/>
  <c r="J9" i="5"/>
  <c r="B11" i="5"/>
  <c r="J13" i="4"/>
  <c r="D11" i="4"/>
  <c r="J15" i="4"/>
  <c r="J9" i="4"/>
  <c r="F11" i="4"/>
  <c r="H10" i="1"/>
  <c r="F15" i="1"/>
  <c r="F13" i="1"/>
  <c r="F10" i="1"/>
  <c r="F11" i="1" s="1"/>
  <c r="F9" i="1"/>
  <c r="D15" i="1"/>
  <c r="D13" i="1"/>
  <c r="D10" i="1"/>
  <c r="D11" i="1" s="1"/>
  <c r="D9" i="1"/>
  <c r="J19" i="10" l="1"/>
  <c r="J25" i="10" s="1"/>
  <c r="J28" i="10" s="1"/>
  <c r="J19" i="9"/>
  <c r="J20" i="9" s="1"/>
  <c r="J11" i="8"/>
  <c r="J25" i="8"/>
  <c r="J28" i="8" s="1"/>
  <c r="J20" i="8"/>
  <c r="J24" i="8"/>
  <c r="J24" i="7"/>
  <c r="J20" i="7"/>
  <c r="J25" i="7"/>
  <c r="J11" i="6"/>
  <c r="J20" i="6"/>
  <c r="J25" i="6"/>
  <c r="J19" i="5"/>
  <c r="J20" i="5" s="1"/>
  <c r="J11" i="4"/>
  <c r="J20" i="4"/>
  <c r="J25" i="4"/>
  <c r="J28" i="4" s="1"/>
  <c r="H19" i="1"/>
  <c r="F19" i="1"/>
  <c r="F20" i="1" s="1"/>
  <c r="D19" i="1"/>
  <c r="D20" i="1" s="1"/>
  <c r="J24" i="10" l="1"/>
  <c r="J20" i="10"/>
  <c r="J24" i="9"/>
  <c r="J25" i="9"/>
  <c r="J28" i="9" s="1"/>
  <c r="J26" i="8"/>
  <c r="J26" i="7"/>
  <c r="J28" i="7"/>
  <c r="J26" i="10"/>
  <c r="J26" i="6"/>
  <c r="J25" i="5"/>
  <c r="J26" i="4"/>
  <c r="J18" i="1"/>
  <c r="J17" i="1"/>
  <c r="J12" i="1"/>
  <c r="B13" i="1"/>
  <c r="J8" i="1"/>
  <c r="B9" i="1"/>
  <c r="J7" i="1"/>
  <c r="J6" i="1"/>
  <c r="J26" i="9" l="1"/>
  <c r="J26" i="5"/>
  <c r="J10" i="1"/>
  <c r="J9" i="1"/>
  <c r="J13" i="1"/>
  <c r="B10" i="1"/>
  <c r="B11" i="1" l="1"/>
  <c r="B19" i="1"/>
  <c r="B20" i="1" s="1"/>
  <c r="J19" i="1" l="1"/>
  <c r="J11" i="1"/>
  <c r="J25" i="1" l="1"/>
  <c r="J28" i="1" s="1"/>
  <c r="J24" i="1"/>
  <c r="J20" i="1"/>
  <c r="J26" i="1" l="1"/>
</calcChain>
</file>

<file path=xl/sharedStrings.xml><?xml version="1.0" encoding="utf-8"?>
<sst xmlns="http://schemas.openxmlformats.org/spreadsheetml/2006/main" count="232" uniqueCount="33">
  <si>
    <t>Pharmaceuticals</t>
  </si>
  <si>
    <t>Vaccines</t>
  </si>
  <si>
    <t>Others</t>
  </si>
  <si>
    <t>€ million</t>
  </si>
  <si>
    <t>Net sales</t>
  </si>
  <si>
    <t xml:space="preserve">  Cost of Sales</t>
  </si>
  <si>
    <t xml:space="preserve">   As % of net sales</t>
  </si>
  <si>
    <t>Gross Profit</t>
  </si>
  <si>
    <t>As % of net sales</t>
  </si>
  <si>
    <t xml:space="preserve">  Research and development expenses</t>
  </si>
  <si>
    <t xml:space="preserve">  As % of net sales</t>
  </si>
  <si>
    <t xml:space="preserve">  Selling and general expenses</t>
  </si>
  <si>
    <t xml:space="preserve">  Other operating income/expenses</t>
  </si>
  <si>
    <t xml:space="preserve">  Net income attributable to non controlling interests </t>
  </si>
  <si>
    <t>Business operating income</t>
  </si>
  <si>
    <t xml:space="preserve">  Other revenues </t>
  </si>
  <si>
    <t>Consumer Healthcare</t>
  </si>
  <si>
    <t xml:space="preserve">  Share of profit/loss of associates and joint ventures</t>
  </si>
  <si>
    <t>Financial income and expenses</t>
  </si>
  <si>
    <t>Income tax expense</t>
  </si>
  <si>
    <t>Tax rate</t>
  </si>
  <si>
    <t>Business Net income</t>
  </si>
  <si>
    <t>Business earnings / share
(in euros)</t>
  </si>
  <si>
    <t>Total Company</t>
  </si>
  <si>
    <t>YTD ACTUAL MARCH - PUBLISHED -</t>
  </si>
  <si>
    <t>P&amp;L BY SEGMENT - 2017</t>
  </si>
  <si>
    <t>YTD ACTUAL JUNE - PUBLISHED -</t>
  </si>
  <si>
    <t>YTD ACTUAL SEPTEMBER - PUBLISHED -</t>
  </si>
  <si>
    <t>YTD ACTUAL DECEMBER - PUBLISHED -</t>
  </si>
  <si>
    <t>QTD ACTUAL MARCH - PUBLISHED -</t>
  </si>
  <si>
    <t>QTD ACTUAL JUNE - PUBLISHED -</t>
  </si>
  <si>
    <t>QTD ACTUAL SEPTEMBER - PUBLISHED -</t>
  </si>
  <si>
    <t>QTD ACTUAL DECEMBER - PUBLISHED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</si>
</sst>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##,##0.0%;\ \(####0.0%\);\ \-"/>
    <numFmt numFmtId="166" formatCode="0.0%"/>
    <numFmt numFmtId="167" formatCode="#,##0.00;\(#,##0.00\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22"/>
      <color rgb="FF00B050"/>
      <name val="Calibri"/>
      <family val="2"/>
      <scheme val="minor"/>
    </font>
    <font>
      <sz val="22"/>
      <color rgb="FF00B050"/>
      <name val="Calibri"/>
      <family val="2"/>
      <scheme val="minor"/>
    </font>
    <font>
      <i/>
      <sz val="22"/>
      <color rgb="FF00B050"/>
      <name val="Calibri"/>
      <family val="2"/>
      <scheme val="minor"/>
    </font>
    <font>
      <b/>
      <sz val="12"/>
      <color rgb="FF0033CC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DD3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FE5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1" fillId="3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165" fontId="2" fillId="4" borderId="0" xfId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164" fontId="1" fillId="2" borderId="0" xfId="1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165" fontId="4" fillId="4" borderId="0" xfId="1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166" fontId="4" fillId="4" borderId="0" xfId="2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 wrapText="1"/>
      <protection locked="0"/>
    </xf>
    <xf numFmtId="164" fontId="3" fillId="5" borderId="0" xfId="1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 applyAlignment="1" applyProtection="1">
      <alignment vertical="center"/>
      <protection locked="0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6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vertical="center"/>
      <protection locked="0"/>
    </xf>
    <xf numFmtId="0" fontId="0" fillId="5" borderId="0" xfId="0" applyFill="1"/>
    <xf numFmtId="0" fontId="2" fillId="5" borderId="0" xfId="0" applyFont="1" applyFill="1" applyBorder="1" applyAlignment="1" applyProtection="1">
      <alignment vertical="center" wrapText="1"/>
      <protection locked="0"/>
    </xf>
    <xf numFmtId="166" fontId="4" fillId="5" borderId="0" xfId="2" applyNumberFormat="1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/>
    <xf numFmtId="0" fontId="2" fillId="5" borderId="0" xfId="0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 applyAlignment="1" applyProtection="1">
      <alignment vertical="center"/>
      <protection locked="0"/>
    </xf>
    <xf numFmtId="164" fontId="8" fillId="5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vertical="center" wrapText="1"/>
    </xf>
    <xf numFmtId="164" fontId="1" fillId="5" borderId="0" xfId="0" applyNumberFormat="1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164" fontId="5" fillId="5" borderId="0" xfId="0" applyNumberFormat="1" applyFont="1" applyFill="1" applyBorder="1" applyAlignment="1" applyProtection="1">
      <alignment vertical="center" wrapText="1"/>
      <protection locked="0"/>
    </xf>
    <xf numFmtId="0" fontId="10" fillId="5" borderId="0" xfId="0" applyFont="1" applyFill="1" applyAlignment="1">
      <alignment horizontal="left" vertical="center" wrapText="1"/>
    </xf>
    <xf numFmtId="164" fontId="3" fillId="5" borderId="0" xfId="0" applyNumberFormat="1" applyFont="1" applyFill="1" applyBorder="1" applyAlignment="1" applyProtection="1">
      <alignment vertical="center" wrapText="1"/>
      <protection locked="0"/>
    </xf>
    <xf numFmtId="0" fontId="1" fillId="6" borderId="0" xfId="0" applyFont="1" applyFill="1" applyBorder="1" applyAlignment="1" applyProtection="1">
      <alignment horizontal="left" vertical="center" wrapText="1"/>
      <protection locked="0"/>
    </xf>
    <xf numFmtId="166" fontId="3" fillId="4" borderId="0" xfId="3" applyNumberFormat="1" applyFont="1" applyFill="1" applyBorder="1" applyAlignment="1" applyProtection="1">
      <alignment vertical="center"/>
      <protection locked="0"/>
    </xf>
    <xf numFmtId="167" fontId="1" fillId="6" borderId="0" xfId="0" applyNumberFormat="1" applyFont="1" applyFill="1" applyBorder="1" applyAlignment="1" applyProtection="1">
      <alignment vertical="center"/>
      <protection locked="0"/>
    </xf>
    <xf numFmtId="0" fontId="11" fillId="5" borderId="1" xfId="0" applyFont="1" applyFill="1" applyBorder="1"/>
    <xf numFmtId="0" fontId="12" fillId="5" borderId="1" xfId="0" applyFont="1" applyFill="1" applyBorder="1"/>
    <xf numFmtId="0" fontId="13" fillId="5" borderId="1" xfId="0" applyFont="1" applyFill="1" applyBorder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/>
    <xf numFmtId="0" fontId="16" fillId="5" borderId="0" xfId="0" applyFont="1" applyFill="1"/>
    <xf numFmtId="0" fontId="16" fillId="0" borderId="0" xfId="0" applyFont="1"/>
  </cellXfs>
  <cellStyles count="4">
    <cellStyle name="Normal" xfId="0" builtinId="0"/>
    <cellStyle name="Normal_Q2 2007 PnL-TFT-BS_v4 2" xfId="1"/>
    <cellStyle name="Pourcentage" xfId="3" builtinId="5"/>
    <cellStyle name="Pourcentage 3" xfId="2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M29"/>
  <sheetViews>
    <sheetView showGridLines="0" tabSelected="1" zoomScale="90" zoomScaleNormal="90" workbookViewId="0">
      <pane xSplit="1" ySplit="5" topLeftCell="B6" activePane="bottomRight" state="frozen"/>
      <selection activeCell="B29" sqref="B29"/>
      <selection pane="topRight" activeCell="B29" sqref="B29"/>
      <selection pane="bottomLeft" activeCell="B29" sqref="B29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24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6539</v>
      </c>
      <c r="C6" s="43"/>
      <c r="D6" s="3">
        <v>1330</v>
      </c>
      <c r="E6" s="44"/>
      <c r="F6" s="3">
        <v>784</v>
      </c>
      <c r="G6" s="44"/>
      <c r="H6" s="3">
        <v>0</v>
      </c>
      <c r="I6" s="44"/>
      <c r="J6" s="3">
        <f>+B6+F6+H6+D6</f>
        <v>8653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76</v>
      </c>
      <c r="C7" s="43"/>
      <c r="D7" s="5">
        <v>0</v>
      </c>
      <c r="E7" s="44"/>
      <c r="F7" s="5">
        <v>173</v>
      </c>
      <c r="G7" s="44"/>
      <c r="H7" s="5">
        <v>0</v>
      </c>
      <c r="I7" s="44"/>
      <c r="J7" s="5">
        <f>+B7+F7+H7+D7</f>
        <v>249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v>-1710</v>
      </c>
      <c r="C8" s="43"/>
      <c r="D8" s="5">
        <v>-425</v>
      </c>
      <c r="E8" s="44"/>
      <c r="F8" s="5">
        <v>-498</v>
      </c>
      <c r="G8" s="44"/>
      <c r="H8" s="5">
        <v>-64</v>
      </c>
      <c r="I8" s="44"/>
      <c r="J8" s="5">
        <f>+B8+F8+H8+D8</f>
        <v>-2697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-0.26150787582199114</v>
      </c>
      <c r="C9" s="43"/>
      <c r="D9" s="7">
        <f>+D8/D$6</f>
        <v>-0.31954887218045114</v>
      </c>
      <c r="E9" s="44"/>
      <c r="F9" s="7">
        <f>+F8/F$6</f>
        <v>-0.63520408163265307</v>
      </c>
      <c r="G9" s="44"/>
      <c r="H9" s="7"/>
      <c r="I9" s="44"/>
      <c r="J9" s="7">
        <f>+J8/J$6</f>
        <v>-0.31168380908355486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4905</v>
      </c>
      <c r="C10" s="43"/>
      <c r="D10" s="9">
        <f>+SUM(D6:D8)</f>
        <v>905</v>
      </c>
      <c r="E10" s="44"/>
      <c r="F10" s="9">
        <f>+SUM(F6:F8)</f>
        <v>459</v>
      </c>
      <c r="G10" s="44"/>
      <c r="H10" s="9">
        <f>+SUM(H6:H8)</f>
        <v>-64</v>
      </c>
      <c r="I10" s="44"/>
      <c r="J10" s="9">
        <f>+SUM(J6:J8)</f>
        <v>6205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0.75011469643676398</v>
      </c>
      <c r="C11" s="43"/>
      <c r="D11" s="11">
        <f>+D10/D$6</f>
        <v>0.68045112781954886</v>
      </c>
      <c r="E11" s="44"/>
      <c r="F11" s="11">
        <f>+F10/F$6</f>
        <v>0.58545918367346939</v>
      </c>
      <c r="G11" s="44"/>
      <c r="H11" s="11"/>
      <c r="I11" s="44"/>
      <c r="J11" s="11">
        <f>+J10/J$6</f>
        <v>0.71709233791748528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-1000</v>
      </c>
      <c r="C12" s="43"/>
      <c r="D12" s="5">
        <v>-22</v>
      </c>
      <c r="E12" s="44"/>
      <c r="F12" s="5">
        <v>-123</v>
      </c>
      <c r="G12" s="44"/>
      <c r="H12" s="5">
        <v>-164</v>
      </c>
      <c r="I12" s="44"/>
      <c r="J12" s="5">
        <f>+B12+F12+H12+D12</f>
        <v>-1309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-0.1529285823520416</v>
      </c>
      <c r="C13" s="43"/>
      <c r="D13" s="7">
        <f>+D12/D$6</f>
        <v>-1.6541353383458645E-2</v>
      </c>
      <c r="E13" s="44"/>
      <c r="F13" s="7">
        <f>+F12/F$6</f>
        <v>-0.15688775510204081</v>
      </c>
      <c r="G13" s="44"/>
      <c r="H13" s="7"/>
      <c r="I13" s="44"/>
      <c r="J13" s="7">
        <f>+J12/J$6</f>
        <v>-0.15127701375245581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f>-1384-1</f>
        <v>-1385</v>
      </c>
      <c r="C14" s="43"/>
      <c r="D14" s="5">
        <v>-436</v>
      </c>
      <c r="E14" s="44"/>
      <c r="F14" s="5">
        <v>-170</v>
      </c>
      <c r="G14" s="44"/>
      <c r="H14" s="5">
        <v>-491</v>
      </c>
      <c r="I14" s="44"/>
      <c r="J14" s="5">
        <f>+B14+F14+H14+D14</f>
        <v>-2482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-0.2118060865575776</v>
      </c>
      <c r="C15" s="43"/>
      <c r="D15" s="7">
        <f>+D14/D$6</f>
        <v>-0.32781954887218046</v>
      </c>
      <c r="E15" s="44"/>
      <c r="F15" s="7">
        <f>+F14/F$6</f>
        <v>-0.21683673469387754</v>
      </c>
      <c r="G15" s="44"/>
      <c r="H15" s="7"/>
      <c r="I15" s="44"/>
      <c r="J15" s="7">
        <f>+J14/J$6</f>
        <v>-0.2868369351669941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f>32+1</f>
        <v>33</v>
      </c>
      <c r="C16" s="43"/>
      <c r="D16" s="5">
        <v>32</v>
      </c>
      <c r="E16" s="44"/>
      <c r="F16" s="5">
        <v>-3</v>
      </c>
      <c r="G16" s="44"/>
      <c r="H16" s="5">
        <v>-28</v>
      </c>
      <c r="I16" s="44"/>
      <c r="J16" s="5">
        <f>+B16+F16+H16+D16</f>
        <v>34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24</v>
      </c>
      <c r="C17" s="43"/>
      <c r="D17" s="5">
        <v>0</v>
      </c>
      <c r="E17" s="44"/>
      <c r="F17" s="5">
        <v>0</v>
      </c>
      <c r="G17" s="44"/>
      <c r="H17" s="5">
        <v>0</v>
      </c>
      <c r="I17" s="44"/>
      <c r="J17" s="5">
        <f>+B17+F17+H17+D17</f>
        <v>24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-27</v>
      </c>
      <c r="C18" s="43"/>
      <c r="D18" s="5">
        <v>-8</v>
      </c>
      <c r="E18" s="44"/>
      <c r="F18" s="5">
        <v>0</v>
      </c>
      <c r="G18" s="44"/>
      <c r="H18" s="5">
        <v>0</v>
      </c>
      <c r="I18" s="44"/>
      <c r="J18" s="5">
        <f>+B18+F18+H18+D18</f>
        <v>-35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2550</v>
      </c>
      <c r="C19" s="43"/>
      <c r="D19" s="3">
        <f>+D10+D12+D14+D16+D17+D18</f>
        <v>471</v>
      </c>
      <c r="E19" s="44"/>
      <c r="F19" s="3">
        <f>+F10+F12+F14+F16+F17+F18</f>
        <v>163</v>
      </c>
      <c r="G19" s="44"/>
      <c r="H19" s="3">
        <f>+H10+H12+H14+H16+H17+H18</f>
        <v>-747</v>
      </c>
      <c r="I19" s="44"/>
      <c r="J19" s="3">
        <f>+J10+J12+J14+J16+J17+J18</f>
        <v>2437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0.38996788499770607</v>
      </c>
      <c r="C20" s="43"/>
      <c r="D20" s="14">
        <f>+D19/D$6</f>
        <v>0.35413533834586464</v>
      </c>
      <c r="E20" s="44"/>
      <c r="F20" s="14">
        <f>+F19/F$6</f>
        <v>0.20790816326530612</v>
      </c>
      <c r="G20" s="44"/>
      <c r="H20" s="14"/>
      <c r="I20" s="44"/>
      <c r="J20" s="14">
        <f>+J19/J$6</f>
        <v>0.28163642667283023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-111+48</f>
        <v>-63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-584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0.2448637316561845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1790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0.20686467121229632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+ROUND(J25/1262.4,2)</f>
        <v>1.42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M29"/>
  <sheetViews>
    <sheetView showGridLines="0" zoomScale="90" zoomScaleNormal="90" workbookViewId="0">
      <pane xSplit="1" ySplit="5" topLeftCell="B16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26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13038</v>
      </c>
      <c r="C6" s="43"/>
      <c r="D6" s="3">
        <v>2486</v>
      </c>
      <c r="E6" s="44"/>
      <c r="F6" s="3">
        <v>1800</v>
      </c>
      <c r="G6" s="44"/>
      <c r="H6" s="3">
        <v>0</v>
      </c>
      <c r="I6" s="44"/>
      <c r="J6" s="3">
        <f>+B6+F6+H6+D6</f>
        <v>17324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148</v>
      </c>
      <c r="C7" s="43"/>
      <c r="D7" s="5">
        <v>0</v>
      </c>
      <c r="E7" s="44"/>
      <c r="F7" s="5">
        <v>370</v>
      </c>
      <c r="G7" s="44"/>
      <c r="H7" s="5">
        <v>1</v>
      </c>
      <c r="I7" s="44"/>
      <c r="J7" s="5">
        <f>+B7+F7+H7+D7</f>
        <v>519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f>-3420+1</f>
        <v>-3419</v>
      </c>
      <c r="C8" s="43"/>
      <c r="D8" s="5">
        <v>-818</v>
      </c>
      <c r="E8" s="44"/>
      <c r="F8" s="5">
        <v>-1123</v>
      </c>
      <c r="G8" s="44"/>
      <c r="H8" s="5">
        <v>-135</v>
      </c>
      <c r="I8" s="44"/>
      <c r="J8" s="5">
        <f>+B8+F8+H8+D8</f>
        <v>-5495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-0.2622334713913177</v>
      </c>
      <c r="C9" s="43"/>
      <c r="D9" s="7">
        <f>+D8/D$6</f>
        <v>-0.32904263877715206</v>
      </c>
      <c r="E9" s="44"/>
      <c r="F9" s="7">
        <f>+F8/F$6</f>
        <v>-0.62388888888888894</v>
      </c>
      <c r="G9" s="44"/>
      <c r="H9" s="7"/>
      <c r="I9" s="44"/>
      <c r="J9" s="7">
        <f>+J8/J$6</f>
        <v>-0.31719002539829139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9767</v>
      </c>
      <c r="C10" s="43"/>
      <c r="D10" s="9">
        <f>+SUM(D6:D8)</f>
        <v>1668</v>
      </c>
      <c r="E10" s="44"/>
      <c r="F10" s="9">
        <f>+SUM(F6:F8)</f>
        <v>1047</v>
      </c>
      <c r="G10" s="44"/>
      <c r="H10" s="9">
        <f>+SUM(H6:H8)</f>
        <v>-134</v>
      </c>
      <c r="I10" s="44"/>
      <c r="J10" s="9">
        <f>+SUM(J6:J8)</f>
        <v>12348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0.74911796287774202</v>
      </c>
      <c r="C11" s="43"/>
      <c r="D11" s="11">
        <f>+D10/D$6</f>
        <v>0.67095736122284799</v>
      </c>
      <c r="E11" s="44"/>
      <c r="F11" s="11">
        <f>+F10/F$6</f>
        <v>0.58166666666666667</v>
      </c>
      <c r="G11" s="44"/>
      <c r="H11" s="11"/>
      <c r="I11" s="44"/>
      <c r="J11" s="11">
        <f>+J10/J$6</f>
        <v>0.7127684137612561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-1999</v>
      </c>
      <c r="C12" s="43"/>
      <c r="D12" s="5">
        <v>-52</v>
      </c>
      <c r="E12" s="44"/>
      <c r="F12" s="5">
        <v>-260</v>
      </c>
      <c r="G12" s="44"/>
      <c r="H12" s="5">
        <v>-356</v>
      </c>
      <c r="I12" s="44"/>
      <c r="J12" s="5">
        <f>+B12+F12+H12+D12</f>
        <v>-2667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-0.15332106151250191</v>
      </c>
      <c r="C13" s="43"/>
      <c r="D13" s="7">
        <f>+D12/D$6</f>
        <v>-2.091713596138375E-2</v>
      </c>
      <c r="E13" s="44"/>
      <c r="F13" s="7">
        <f>+F12/F$6</f>
        <v>-0.14444444444444443</v>
      </c>
      <c r="G13" s="44"/>
      <c r="H13" s="7"/>
      <c r="I13" s="44"/>
      <c r="J13" s="7">
        <f>+J12/J$6</f>
        <v>-0.15394827984299239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v>-2807</v>
      </c>
      <c r="C14" s="43"/>
      <c r="D14" s="5">
        <v>-880</v>
      </c>
      <c r="E14" s="44"/>
      <c r="F14" s="5">
        <v>-363</v>
      </c>
      <c r="G14" s="44"/>
      <c r="H14" s="5">
        <v>-1004</v>
      </c>
      <c r="I14" s="44"/>
      <c r="J14" s="5">
        <f>+B14+F14+H14+D14</f>
        <v>-5054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-0.21529375671115203</v>
      </c>
      <c r="C15" s="43"/>
      <c r="D15" s="7">
        <f>+D14/D$6</f>
        <v>-0.35398230088495575</v>
      </c>
      <c r="E15" s="44"/>
      <c r="F15" s="7">
        <f>+F14/F$6</f>
        <v>-0.20166666666666666</v>
      </c>
      <c r="G15" s="44"/>
      <c r="H15" s="7"/>
      <c r="I15" s="44"/>
      <c r="J15" s="7">
        <f>+J14/J$6</f>
        <v>-0.29173401062110366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f>42-1</f>
        <v>41</v>
      </c>
      <c r="C16" s="43"/>
      <c r="D16" s="5">
        <v>57</v>
      </c>
      <c r="E16" s="44"/>
      <c r="F16" s="5">
        <v>1</v>
      </c>
      <c r="G16" s="44"/>
      <c r="H16" s="5">
        <v>3</v>
      </c>
      <c r="I16" s="44"/>
      <c r="J16" s="5">
        <f>+B16+F16+H16+D16</f>
        <v>102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71</v>
      </c>
      <c r="C17" s="43"/>
      <c r="D17" s="5">
        <v>0</v>
      </c>
      <c r="E17" s="44"/>
      <c r="F17" s="5">
        <v>-1</v>
      </c>
      <c r="G17" s="44"/>
      <c r="H17" s="5">
        <v>0</v>
      </c>
      <c r="I17" s="44"/>
      <c r="J17" s="5">
        <f>+B17+F17+H17+D17</f>
        <v>70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-54</v>
      </c>
      <c r="C18" s="43"/>
      <c r="D18" s="5">
        <v>-11</v>
      </c>
      <c r="E18" s="44"/>
      <c r="F18" s="5">
        <v>0</v>
      </c>
      <c r="G18" s="44"/>
      <c r="H18" s="5">
        <v>0</v>
      </c>
      <c r="I18" s="44"/>
      <c r="J18" s="5">
        <f>+B18+F18+H18+D18</f>
        <v>-65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5019</v>
      </c>
      <c r="C19" s="43"/>
      <c r="D19" s="3">
        <f>+D10+D12+D14+D16+D17+D18</f>
        <v>782</v>
      </c>
      <c r="E19" s="44"/>
      <c r="F19" s="3">
        <f>+F10+F12+F14+F16+F17+F18</f>
        <v>424</v>
      </c>
      <c r="G19" s="44"/>
      <c r="H19" s="3">
        <f>+H10+H12+H14+H16+H17+H18</f>
        <v>-1491</v>
      </c>
      <c r="I19" s="44"/>
      <c r="J19" s="3">
        <f>+J10+J12+J14+J16+J17+J18</f>
        <v>4734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0.38495167970547628</v>
      </c>
      <c r="C20" s="43"/>
      <c r="D20" s="14">
        <f>+D19/D$6</f>
        <v>0.31456154465004021</v>
      </c>
      <c r="E20" s="44"/>
      <c r="F20" s="14">
        <f>+F19/F$6</f>
        <v>0.23555555555555555</v>
      </c>
      <c r="G20" s="44"/>
      <c r="H20" s="14"/>
      <c r="I20" s="44"/>
      <c r="J20" s="14">
        <f>+J19/J$6</f>
        <v>0.27326252597552531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-218+95</f>
        <v>-123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-1129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0.24511506730351715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3482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0.20099284229969983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+ROUND(J25/1260.3,2)</f>
        <v>2.76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M29"/>
  <sheetViews>
    <sheetView showGridLines="0" zoomScale="90" zoomScaleNormal="90" workbookViewId="0">
      <pane xSplit="1" ySplit="5" topLeftCell="B6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27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19054</v>
      </c>
      <c r="C6" s="43"/>
      <c r="D6" s="3">
        <v>3610</v>
      </c>
      <c r="E6" s="44"/>
      <c r="F6" s="3">
        <v>3716</v>
      </c>
      <c r="G6" s="44"/>
      <c r="H6" s="3">
        <v>0</v>
      </c>
      <c r="I6" s="44"/>
      <c r="J6" s="3">
        <f>+B6+F6+H6+D6</f>
        <v>26380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221</v>
      </c>
      <c r="C7" s="43"/>
      <c r="D7" s="5">
        <v>0</v>
      </c>
      <c r="E7" s="44"/>
      <c r="F7" s="5">
        <v>638</v>
      </c>
      <c r="G7" s="44"/>
      <c r="H7" s="5">
        <v>0</v>
      </c>
      <c r="I7" s="44"/>
      <c r="J7" s="5">
        <f>+B7+F7+H7+D7</f>
        <v>859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v>-5006</v>
      </c>
      <c r="C8" s="43"/>
      <c r="D8" s="5">
        <v>-1189</v>
      </c>
      <c r="E8" s="44"/>
      <c r="F8" s="5">
        <v>-1957</v>
      </c>
      <c r="G8" s="44"/>
      <c r="H8" s="5">
        <v>-196</v>
      </c>
      <c r="I8" s="44"/>
      <c r="J8" s="5">
        <f>+B8+F8+H8+D8</f>
        <v>-8348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-0.26272698645953607</v>
      </c>
      <c r="C9" s="43"/>
      <c r="D9" s="7">
        <f>+D8/D$6</f>
        <v>-0.32936288088642657</v>
      </c>
      <c r="E9" s="44"/>
      <c r="F9" s="7">
        <f>+F8/F$6</f>
        <v>-0.52664155005382129</v>
      </c>
      <c r="G9" s="44"/>
      <c r="H9" s="7"/>
      <c r="I9" s="44"/>
      <c r="J9" s="7">
        <f>+J8/J$6</f>
        <v>-0.3164518574677786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14269</v>
      </c>
      <c r="C10" s="43"/>
      <c r="D10" s="9">
        <f>+SUM(D6:D8)</f>
        <v>2421</v>
      </c>
      <c r="E10" s="44"/>
      <c r="F10" s="9">
        <f>+SUM(F6:F8)</f>
        <v>2397</v>
      </c>
      <c r="G10" s="44"/>
      <c r="H10" s="9">
        <f>+SUM(H6:H8)</f>
        <v>-196</v>
      </c>
      <c r="I10" s="44"/>
      <c r="J10" s="9">
        <f>+SUM(J6:J8)</f>
        <v>18891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0.74887162800461848</v>
      </c>
      <c r="C11" s="43"/>
      <c r="D11" s="11">
        <f>+D10/D$6</f>
        <v>0.67063711911357338</v>
      </c>
      <c r="E11" s="44"/>
      <c r="F11" s="11">
        <f>+F10/F$6</f>
        <v>0.64504843918191601</v>
      </c>
      <c r="G11" s="44"/>
      <c r="H11" s="11"/>
      <c r="I11" s="44"/>
      <c r="J11" s="11">
        <f>+J10/J$6</f>
        <v>0.71611068991660354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-2989</v>
      </c>
      <c r="C12" s="43"/>
      <c r="D12" s="5">
        <v>-82</v>
      </c>
      <c r="E12" s="44"/>
      <c r="F12" s="5">
        <v>-391</v>
      </c>
      <c r="G12" s="44"/>
      <c r="H12" s="5">
        <v>-546</v>
      </c>
      <c r="I12" s="44"/>
      <c r="J12" s="5">
        <f>+B12+F12+H12+D12</f>
        <v>-4008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-0.15686994856722997</v>
      </c>
      <c r="C13" s="43"/>
      <c r="D13" s="7">
        <f>+D12/D$6</f>
        <v>-2.2714681440443214E-2</v>
      </c>
      <c r="E13" s="44"/>
      <c r="F13" s="7">
        <f>+F12/F$6</f>
        <v>-0.10522066738428418</v>
      </c>
      <c r="G13" s="44"/>
      <c r="H13" s="7"/>
      <c r="I13" s="44"/>
      <c r="J13" s="7">
        <f>+J12/J$6</f>
        <v>-0.15193328278999241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v>-4126</v>
      </c>
      <c r="C14" s="43"/>
      <c r="D14" s="5">
        <v>-1239</v>
      </c>
      <c r="E14" s="44"/>
      <c r="F14" s="5">
        <v>-531</v>
      </c>
      <c r="G14" s="44"/>
      <c r="H14" s="5">
        <v>-1477</v>
      </c>
      <c r="I14" s="44"/>
      <c r="J14" s="5">
        <f>+B14+F14+H14+D14</f>
        <v>-7373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-0.21654245827647739</v>
      </c>
      <c r="C15" s="43"/>
      <c r="D15" s="7">
        <f>+D14/D$6</f>
        <v>-0.34321329639889198</v>
      </c>
      <c r="E15" s="44"/>
      <c r="F15" s="7">
        <f>+F14/F$6</f>
        <v>-0.1428955866523143</v>
      </c>
      <c r="G15" s="44"/>
      <c r="H15" s="7"/>
      <c r="I15" s="44"/>
      <c r="J15" s="7">
        <f>+J14/J$6</f>
        <v>-0.2794920394238059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v>53</v>
      </c>
      <c r="C16" s="43"/>
      <c r="D16" s="5">
        <v>92</v>
      </c>
      <c r="E16" s="44"/>
      <c r="F16" s="5">
        <v>-7</v>
      </c>
      <c r="G16" s="44"/>
      <c r="H16" s="5">
        <v>-20</v>
      </c>
      <c r="I16" s="44"/>
      <c r="J16" s="5">
        <f>+B16+F16+H16+D16</f>
        <v>118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103</v>
      </c>
      <c r="C17" s="43"/>
      <c r="D17" s="5">
        <v>0</v>
      </c>
      <c r="E17" s="44"/>
      <c r="F17" s="5">
        <v>2</v>
      </c>
      <c r="G17" s="44"/>
      <c r="H17" s="5">
        <v>0</v>
      </c>
      <c r="I17" s="44"/>
      <c r="J17" s="5">
        <f>+B17+F17+H17+D17</f>
        <v>105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-84</v>
      </c>
      <c r="C18" s="43"/>
      <c r="D18" s="5">
        <v>-12</v>
      </c>
      <c r="E18" s="44"/>
      <c r="F18" s="5">
        <v>1</v>
      </c>
      <c r="G18" s="44"/>
      <c r="H18" s="5">
        <v>0</v>
      </c>
      <c r="I18" s="44"/>
      <c r="J18" s="5">
        <f>+B18+F18+H18+D18</f>
        <v>-95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7226</v>
      </c>
      <c r="C19" s="43"/>
      <c r="D19" s="3">
        <f>+D10+D12+D14+D16+D17+D18</f>
        <v>1180</v>
      </c>
      <c r="E19" s="44"/>
      <c r="F19" s="3">
        <f>+F10+F12+F14+F16+F17+F18</f>
        <v>1471</v>
      </c>
      <c r="G19" s="44"/>
      <c r="H19" s="3">
        <f>+H10+H12+H14+H16+H17+H18</f>
        <v>-2239</v>
      </c>
      <c r="I19" s="44"/>
      <c r="J19" s="3">
        <f>+J10+J12+J14+J16+J17+J18</f>
        <v>7638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0.37923795528497956</v>
      </c>
      <c r="C20" s="43"/>
      <c r="D20" s="14">
        <f>+D19/D$6</f>
        <v>0.32686980609418281</v>
      </c>
      <c r="E20" s="44"/>
      <c r="F20" s="14">
        <f>+F19/F$6</f>
        <v>0.39585575888051666</v>
      </c>
      <c r="G20" s="44"/>
      <c r="H20" s="14"/>
      <c r="I20" s="44"/>
      <c r="J20" s="14">
        <f>+J19/J$6</f>
        <v>0.28953752843062924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-321+121</f>
        <v>-200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-1820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0.24501884760366183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5618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0.21296436694465504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+ROUND(J25/1258.3,2)</f>
        <v>4.46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M29"/>
  <sheetViews>
    <sheetView showGridLines="0" zoomScale="90" zoomScaleNormal="90" workbookViewId="0">
      <pane xSplit="1" ySplit="5" topLeftCell="B17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28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25173</v>
      </c>
      <c r="C6" s="43"/>
      <c r="D6" s="3">
        <v>4798</v>
      </c>
      <c r="E6" s="44"/>
      <c r="F6" s="3">
        <v>5101</v>
      </c>
      <c r="G6" s="44"/>
      <c r="H6" s="3">
        <v>0</v>
      </c>
      <c r="I6" s="44"/>
      <c r="J6" s="3">
        <f>+B6+F6+H6+D6</f>
        <v>35072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287</v>
      </c>
      <c r="C7" s="43"/>
      <c r="D7" s="5">
        <v>0</v>
      </c>
      <c r="E7" s="44"/>
      <c r="F7" s="5">
        <v>862</v>
      </c>
      <c r="G7" s="44"/>
      <c r="H7" s="5">
        <v>0</v>
      </c>
      <c r="I7" s="44"/>
      <c r="J7" s="5">
        <f>+B7+F7+H7+D7</f>
        <v>1149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v>-6766</v>
      </c>
      <c r="C8" s="43"/>
      <c r="D8" s="5">
        <v>-1612</v>
      </c>
      <c r="E8" s="44"/>
      <c r="F8" s="5">
        <v>-2798</v>
      </c>
      <c r="G8" s="44"/>
      <c r="H8" s="5">
        <v>-271</v>
      </c>
      <c r="I8" s="44"/>
      <c r="J8" s="5">
        <f>+B8+F8+H8+D8</f>
        <v>-11447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-0.26878004210860845</v>
      </c>
      <c r="C9" s="43"/>
      <c r="D9" s="7">
        <f>+D8/D$6</f>
        <v>-0.33597332221759069</v>
      </c>
      <c r="E9" s="44"/>
      <c r="F9" s="7">
        <f>+F8/F$6</f>
        <v>-0.54851989805920409</v>
      </c>
      <c r="G9" s="44"/>
      <c r="H9" s="7"/>
      <c r="I9" s="44"/>
      <c r="J9" s="7">
        <f>+J8/J$6</f>
        <v>-0.32638572080291972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18694</v>
      </c>
      <c r="C10" s="43"/>
      <c r="D10" s="9">
        <f>+SUM(D6:D8)</f>
        <v>3186</v>
      </c>
      <c r="E10" s="44"/>
      <c r="F10" s="9">
        <f>+SUM(F6:F8)</f>
        <v>3165</v>
      </c>
      <c r="G10" s="44"/>
      <c r="H10" s="9">
        <f>+SUM(H6:H8)</f>
        <v>-271</v>
      </c>
      <c r="I10" s="44"/>
      <c r="J10" s="9">
        <f>+SUM(J6:J8)</f>
        <v>24774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0.7426210622492353</v>
      </c>
      <c r="C11" s="43"/>
      <c r="D11" s="11">
        <f>+D10/D$6</f>
        <v>0.66402667778240931</v>
      </c>
      <c r="E11" s="44"/>
      <c r="F11" s="11">
        <f>+F10/F$6</f>
        <v>0.62046657518133697</v>
      </c>
      <c r="G11" s="44"/>
      <c r="H11" s="11"/>
      <c r="I11" s="44"/>
      <c r="J11" s="11">
        <f>+J10/J$6</f>
        <v>0.70637545620437958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-4056</v>
      </c>
      <c r="C12" s="43"/>
      <c r="D12" s="5">
        <v>-123</v>
      </c>
      <c r="E12" s="44"/>
      <c r="F12" s="5">
        <v>-557</v>
      </c>
      <c r="G12" s="44"/>
      <c r="H12" s="5">
        <v>-736</v>
      </c>
      <c r="I12" s="44"/>
      <c r="J12" s="5">
        <f>+B12+F12+H12+D12</f>
        <v>-5472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-0.16112501489691336</v>
      </c>
      <c r="C13" s="43"/>
      <c r="D13" s="7">
        <f>+D12/D$6</f>
        <v>-2.5635681533972488E-2</v>
      </c>
      <c r="E13" s="44"/>
      <c r="F13" s="7">
        <f>+F12/F$6</f>
        <v>-0.10919427563222897</v>
      </c>
      <c r="G13" s="44"/>
      <c r="H13" s="7"/>
      <c r="I13" s="44"/>
      <c r="J13" s="7">
        <f>+J12/J$6</f>
        <v>-0.15602189781021897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v>-5649</v>
      </c>
      <c r="C14" s="43"/>
      <c r="D14" s="5">
        <v>-1645</v>
      </c>
      <c r="E14" s="44"/>
      <c r="F14" s="5">
        <v>-728</v>
      </c>
      <c r="G14" s="44"/>
      <c r="H14" s="5">
        <v>-2050</v>
      </c>
      <c r="I14" s="44"/>
      <c r="J14" s="5">
        <f>+B14+F14+H14+D14</f>
        <v>-10072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-0.22440710284828982</v>
      </c>
      <c r="C15" s="43"/>
      <c r="D15" s="7">
        <f>+D14/D$6</f>
        <v>-0.34285118799499792</v>
      </c>
      <c r="E15" s="44"/>
      <c r="F15" s="7">
        <f>+F14/F$6</f>
        <v>-0.14271711429131542</v>
      </c>
      <c r="G15" s="44"/>
      <c r="H15" s="7"/>
      <c r="I15" s="44"/>
      <c r="J15" s="7">
        <f>+J14/J$6</f>
        <v>-0.28718065693430656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v>34</v>
      </c>
      <c r="C16" s="43"/>
      <c r="D16" s="5">
        <v>94</v>
      </c>
      <c r="E16" s="44"/>
      <c r="F16" s="5">
        <v>-107</v>
      </c>
      <c r="G16" s="44"/>
      <c r="H16" s="5">
        <v>-17</v>
      </c>
      <c r="I16" s="44"/>
      <c r="J16" s="5">
        <f>+B16+F16+H16+D16</f>
        <v>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212</v>
      </c>
      <c r="C17" s="43"/>
      <c r="D17" s="5">
        <v>1</v>
      </c>
      <c r="E17" s="44"/>
      <c r="F17" s="5">
        <v>1</v>
      </c>
      <c r="G17" s="44"/>
      <c r="H17" s="5">
        <v>0</v>
      </c>
      <c r="I17" s="44"/>
      <c r="J17" s="5">
        <f>+B17+F17+H17+D17</f>
        <v>214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-110</v>
      </c>
      <c r="C18" s="43"/>
      <c r="D18" s="5">
        <v>-15</v>
      </c>
      <c r="E18" s="44"/>
      <c r="F18" s="5">
        <v>0</v>
      </c>
      <c r="G18" s="44"/>
      <c r="H18" s="5">
        <v>0</v>
      </c>
      <c r="I18" s="44"/>
      <c r="J18" s="5">
        <f>+B18+F18+H18+D18</f>
        <v>-125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9125</v>
      </c>
      <c r="C19" s="43"/>
      <c r="D19" s="3">
        <f>+D10+D12+D14+D16+D17+D18</f>
        <v>1498</v>
      </c>
      <c r="E19" s="44"/>
      <c r="F19" s="3">
        <f>+F10+F12+F14+F16+F17+F18</f>
        <v>1774</v>
      </c>
      <c r="G19" s="44"/>
      <c r="H19" s="3">
        <f>+H10+H12+H14+H16+H17+H18</f>
        <v>-3074</v>
      </c>
      <c r="I19" s="44"/>
      <c r="J19" s="3">
        <f>+J10+J12+J14+J16+J17+J18</f>
        <v>9323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0.36249155841576292</v>
      </c>
      <c r="C20" s="43"/>
      <c r="D20" s="14">
        <f>+D19/D$6</f>
        <v>0.31221342225927468</v>
      </c>
      <c r="E20" s="44"/>
      <c r="F20" s="14">
        <f>+F19/F$6</f>
        <v>0.34777494608900217</v>
      </c>
      <c r="G20" s="44"/>
      <c r="H20" s="14"/>
      <c r="I20" s="44"/>
      <c r="J20" s="14">
        <f>+J19/J$6</f>
        <v>0.26582458941605841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-420+147</f>
        <v>-273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-2107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0.23513000781162816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6943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0.19796418795620438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+ROUND(J25/1256.9,2)</f>
        <v>5.52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M29"/>
  <sheetViews>
    <sheetView showGridLines="0" zoomScale="90" zoomScaleNormal="90" workbookViewId="0">
      <pane xSplit="1" ySplit="5" topLeftCell="B6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29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6539</v>
      </c>
      <c r="C6" s="43"/>
      <c r="D6" s="3">
        <v>1330</v>
      </c>
      <c r="E6" s="44"/>
      <c r="F6" s="3">
        <v>784</v>
      </c>
      <c r="G6" s="44"/>
      <c r="H6" s="3">
        <v>0</v>
      </c>
      <c r="I6" s="44"/>
      <c r="J6" s="3">
        <f>+B6+F6+H6+D6</f>
        <v>8653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76</v>
      </c>
      <c r="C7" s="43"/>
      <c r="D7" s="5">
        <v>0</v>
      </c>
      <c r="E7" s="44"/>
      <c r="F7" s="5">
        <v>173</v>
      </c>
      <c r="G7" s="44"/>
      <c r="H7" s="5">
        <v>0</v>
      </c>
      <c r="I7" s="44"/>
      <c r="J7" s="5">
        <f>+B7+F7+H7+D7</f>
        <v>249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v>-1710</v>
      </c>
      <c r="C8" s="43"/>
      <c r="D8" s="5">
        <v>-425</v>
      </c>
      <c r="E8" s="44"/>
      <c r="F8" s="5">
        <v>-498</v>
      </c>
      <c r="G8" s="44"/>
      <c r="H8" s="5">
        <v>-64</v>
      </c>
      <c r="I8" s="44"/>
      <c r="J8" s="5">
        <f>+B8+F8+H8+D8</f>
        <v>-2697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-0.26150787582199114</v>
      </c>
      <c r="C9" s="43"/>
      <c r="D9" s="7">
        <f>+D8/D$6</f>
        <v>-0.31954887218045114</v>
      </c>
      <c r="E9" s="44"/>
      <c r="F9" s="7">
        <f>+F8/F$6</f>
        <v>-0.63520408163265307</v>
      </c>
      <c r="G9" s="44"/>
      <c r="H9" s="7"/>
      <c r="I9" s="44"/>
      <c r="J9" s="7">
        <f>+J8/J$6</f>
        <v>-0.31168380908355486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4905</v>
      </c>
      <c r="C10" s="43"/>
      <c r="D10" s="9">
        <f>+SUM(D6:D8)</f>
        <v>905</v>
      </c>
      <c r="E10" s="44"/>
      <c r="F10" s="9">
        <f>+SUM(F6:F8)</f>
        <v>459</v>
      </c>
      <c r="G10" s="44"/>
      <c r="H10" s="9">
        <f>+SUM(H6:H8)</f>
        <v>-64</v>
      </c>
      <c r="I10" s="44"/>
      <c r="J10" s="9">
        <f>+SUM(J6:J8)</f>
        <v>6205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0.75011469643676398</v>
      </c>
      <c r="C11" s="43"/>
      <c r="D11" s="11">
        <f>+D10/D$6</f>
        <v>0.68045112781954886</v>
      </c>
      <c r="E11" s="44"/>
      <c r="F11" s="11">
        <f>+F10/F$6</f>
        <v>0.58545918367346939</v>
      </c>
      <c r="G11" s="44"/>
      <c r="H11" s="11"/>
      <c r="I11" s="44"/>
      <c r="J11" s="11">
        <f>+J10/J$6</f>
        <v>0.71709233791748528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-1000</v>
      </c>
      <c r="C12" s="43"/>
      <c r="D12" s="5">
        <v>-22</v>
      </c>
      <c r="E12" s="44"/>
      <c r="F12" s="5">
        <v>-123</v>
      </c>
      <c r="G12" s="44"/>
      <c r="H12" s="5">
        <v>-164</v>
      </c>
      <c r="I12" s="44"/>
      <c r="J12" s="5">
        <f>+B12+F12+H12+D12</f>
        <v>-1309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-0.1529285823520416</v>
      </c>
      <c r="C13" s="43"/>
      <c r="D13" s="7">
        <f>+D12/D$6</f>
        <v>-1.6541353383458645E-2</v>
      </c>
      <c r="E13" s="44"/>
      <c r="F13" s="7">
        <f>+F12/F$6</f>
        <v>-0.15688775510204081</v>
      </c>
      <c r="G13" s="44"/>
      <c r="H13" s="7"/>
      <c r="I13" s="44"/>
      <c r="J13" s="7">
        <f>+J12/J$6</f>
        <v>-0.15127701375245581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f>-1384-1</f>
        <v>-1385</v>
      </c>
      <c r="C14" s="43"/>
      <c r="D14" s="5">
        <v>-436</v>
      </c>
      <c r="E14" s="44"/>
      <c r="F14" s="5">
        <v>-170</v>
      </c>
      <c r="G14" s="44"/>
      <c r="H14" s="5">
        <v>-491</v>
      </c>
      <c r="I14" s="44"/>
      <c r="J14" s="5">
        <f>+B14+F14+H14+D14</f>
        <v>-2482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-0.2118060865575776</v>
      </c>
      <c r="C15" s="43"/>
      <c r="D15" s="7">
        <f>+D14/D$6</f>
        <v>-0.32781954887218046</v>
      </c>
      <c r="E15" s="44"/>
      <c r="F15" s="7">
        <f>+F14/F$6</f>
        <v>-0.21683673469387754</v>
      </c>
      <c r="G15" s="44"/>
      <c r="H15" s="7"/>
      <c r="I15" s="44"/>
      <c r="J15" s="7">
        <f>+J14/J$6</f>
        <v>-0.2868369351669941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f>32+1</f>
        <v>33</v>
      </c>
      <c r="C16" s="43"/>
      <c r="D16" s="5">
        <v>32</v>
      </c>
      <c r="E16" s="44"/>
      <c r="F16" s="5">
        <v>-3</v>
      </c>
      <c r="G16" s="44"/>
      <c r="H16" s="5">
        <v>-28</v>
      </c>
      <c r="I16" s="44"/>
      <c r="J16" s="5">
        <f>+B16+F16+H16+D16</f>
        <v>34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24</v>
      </c>
      <c r="C17" s="43"/>
      <c r="D17" s="5">
        <v>0</v>
      </c>
      <c r="E17" s="44"/>
      <c r="F17" s="5">
        <v>0</v>
      </c>
      <c r="G17" s="44"/>
      <c r="H17" s="5">
        <v>0</v>
      </c>
      <c r="I17" s="44"/>
      <c r="J17" s="5">
        <f>+B17+F17+H17+D17</f>
        <v>24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-27</v>
      </c>
      <c r="C18" s="43"/>
      <c r="D18" s="5">
        <v>-8</v>
      </c>
      <c r="E18" s="44"/>
      <c r="F18" s="5">
        <v>0</v>
      </c>
      <c r="G18" s="44"/>
      <c r="H18" s="5">
        <v>0</v>
      </c>
      <c r="I18" s="44"/>
      <c r="J18" s="5">
        <f>+B18+F18+H18+D18</f>
        <v>-35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2550</v>
      </c>
      <c r="C19" s="43"/>
      <c r="D19" s="3">
        <f>+D10+D12+D14+D16+D17+D18</f>
        <v>471</v>
      </c>
      <c r="E19" s="44"/>
      <c r="F19" s="3">
        <f>+F10+F12+F14+F16+F17+F18</f>
        <v>163</v>
      </c>
      <c r="G19" s="44"/>
      <c r="H19" s="3">
        <f>+H10+H12+H14+H16+H17+H18</f>
        <v>-747</v>
      </c>
      <c r="I19" s="44"/>
      <c r="J19" s="3">
        <f>+J10+J12+J14+J16+J17+J18</f>
        <v>2437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0.38996788499770607</v>
      </c>
      <c r="C20" s="43"/>
      <c r="D20" s="14">
        <f>+D19/D$6</f>
        <v>0.35413533834586464</v>
      </c>
      <c r="E20" s="44"/>
      <c r="F20" s="14">
        <f>+F19/F$6</f>
        <v>0.20790816326530612</v>
      </c>
      <c r="G20" s="44"/>
      <c r="H20" s="14"/>
      <c r="I20" s="44"/>
      <c r="J20" s="14">
        <f>+J19/J$6</f>
        <v>0.28163642667283023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-111+48</f>
        <v>-63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-584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0.2448637316561845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1790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0.20686467121229632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+ROUND(J25/1262.4,2)</f>
        <v>1.42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M29"/>
  <sheetViews>
    <sheetView showGridLines="0" zoomScale="90" zoomScaleNormal="90" workbookViewId="0">
      <pane xSplit="1" ySplit="5" topLeftCell="B15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30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6499</v>
      </c>
      <c r="C6" s="43"/>
      <c r="D6" s="3">
        <v>1156</v>
      </c>
      <c r="E6" s="44"/>
      <c r="F6" s="3">
        <v>1016</v>
      </c>
      <c r="G6" s="44"/>
      <c r="H6" s="3">
        <v>0</v>
      </c>
      <c r="I6" s="44"/>
      <c r="J6" s="3">
        <f>+B6+F6+H6+D6</f>
        <v>8671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72</v>
      </c>
      <c r="C7" s="43"/>
      <c r="D7" s="5">
        <v>0</v>
      </c>
      <c r="E7" s="44"/>
      <c r="F7" s="5">
        <v>197</v>
      </c>
      <c r="G7" s="44"/>
      <c r="H7" s="5">
        <v>1</v>
      </c>
      <c r="I7" s="44"/>
      <c r="J7" s="5">
        <f>+B7+F7+H7+D7</f>
        <v>270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f>-1710+1</f>
        <v>-1709</v>
      </c>
      <c r="C8" s="43"/>
      <c r="D8" s="5">
        <v>-393</v>
      </c>
      <c r="E8" s="44"/>
      <c r="F8" s="5">
        <v>-625</v>
      </c>
      <c r="G8" s="44"/>
      <c r="H8" s="5">
        <v>-71</v>
      </c>
      <c r="I8" s="44"/>
      <c r="J8" s="5">
        <f>+B8+F8+H8+D8</f>
        <v>-2798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-0.26296353285120788</v>
      </c>
      <c r="C9" s="43"/>
      <c r="D9" s="7">
        <f>+D8/D$6</f>
        <v>-0.33996539792387542</v>
      </c>
      <c r="E9" s="44"/>
      <c r="F9" s="7">
        <f>+F8/F$6</f>
        <v>-0.61515748031496065</v>
      </c>
      <c r="G9" s="44"/>
      <c r="H9" s="7"/>
      <c r="I9" s="44"/>
      <c r="J9" s="7">
        <f>+J8/J$6</f>
        <v>-0.32268481144043365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4862</v>
      </c>
      <c r="C10" s="43"/>
      <c r="D10" s="9">
        <f>+SUM(D6:D8)</f>
        <v>763</v>
      </c>
      <c r="E10" s="44"/>
      <c r="F10" s="9">
        <f>+SUM(F6:F8)</f>
        <v>588</v>
      </c>
      <c r="G10" s="44"/>
      <c r="H10" s="9">
        <f>+SUM(H6:H8)</f>
        <v>-70</v>
      </c>
      <c r="I10" s="44"/>
      <c r="J10" s="9">
        <f>+SUM(J6:J8)</f>
        <v>6143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0.74811509462994308</v>
      </c>
      <c r="C11" s="43"/>
      <c r="D11" s="11">
        <f>+D10/D$6</f>
        <v>0.66003460207612452</v>
      </c>
      <c r="E11" s="44"/>
      <c r="F11" s="11">
        <f>+F10/F$6</f>
        <v>0.57874015748031493</v>
      </c>
      <c r="G11" s="44"/>
      <c r="H11" s="11"/>
      <c r="I11" s="44"/>
      <c r="J11" s="11">
        <f>+J10/J$6</f>
        <v>0.70845346557490485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-999</v>
      </c>
      <c r="C12" s="43"/>
      <c r="D12" s="5">
        <v>-30</v>
      </c>
      <c r="E12" s="44"/>
      <c r="F12" s="5">
        <v>-137</v>
      </c>
      <c r="G12" s="44"/>
      <c r="H12" s="5">
        <v>-192</v>
      </c>
      <c r="I12" s="44"/>
      <c r="J12" s="5">
        <f>+B12+F12+H12+D12</f>
        <v>-1358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-0.15371595630096938</v>
      </c>
      <c r="C13" s="43"/>
      <c r="D13" s="7">
        <f>+D12/D$6</f>
        <v>-2.5951557093425604E-2</v>
      </c>
      <c r="E13" s="44"/>
      <c r="F13" s="7">
        <f>+F12/F$6</f>
        <v>-0.13484251968503938</v>
      </c>
      <c r="G13" s="44"/>
      <c r="H13" s="7"/>
      <c r="I13" s="44"/>
      <c r="J13" s="7">
        <f>+J12/J$6</f>
        <v>-0.15661400069196171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f>-1423+1</f>
        <v>-1422</v>
      </c>
      <c r="C14" s="43"/>
      <c r="D14" s="5">
        <v>-444</v>
      </c>
      <c r="E14" s="44"/>
      <c r="F14" s="5">
        <v>-193</v>
      </c>
      <c r="G14" s="44"/>
      <c r="H14" s="5">
        <v>-513</v>
      </c>
      <c r="I14" s="44"/>
      <c r="J14" s="5">
        <f>+B14+F14+H14+D14</f>
        <v>-2572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-0.21880289275273118</v>
      </c>
      <c r="C15" s="43"/>
      <c r="D15" s="7">
        <f>+D14/D$6</f>
        <v>-0.38408304498269896</v>
      </c>
      <c r="E15" s="44"/>
      <c r="F15" s="7">
        <f>+F14/F$6</f>
        <v>-0.18996062992125984</v>
      </c>
      <c r="G15" s="44"/>
      <c r="H15" s="7"/>
      <c r="I15" s="44"/>
      <c r="J15" s="7">
        <f>+J14/J$6</f>
        <v>-0.29662092030907622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f>10-2</f>
        <v>8</v>
      </c>
      <c r="C16" s="43"/>
      <c r="D16" s="5">
        <v>25</v>
      </c>
      <c r="E16" s="44"/>
      <c r="F16" s="5">
        <v>4</v>
      </c>
      <c r="G16" s="44"/>
      <c r="H16" s="5">
        <v>31</v>
      </c>
      <c r="I16" s="44"/>
      <c r="J16" s="5">
        <f>+B16+F16+H16+D16</f>
        <v>68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47</v>
      </c>
      <c r="C17" s="43"/>
      <c r="D17" s="5">
        <v>0</v>
      </c>
      <c r="E17" s="44"/>
      <c r="F17" s="5">
        <v>-1</v>
      </c>
      <c r="G17" s="44"/>
      <c r="H17" s="5">
        <v>0</v>
      </c>
      <c r="I17" s="44"/>
      <c r="J17" s="5">
        <f>+B17+F17+H17+D17</f>
        <v>46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-27</v>
      </c>
      <c r="C18" s="43"/>
      <c r="D18" s="5">
        <v>-3</v>
      </c>
      <c r="E18" s="44"/>
      <c r="F18" s="5">
        <v>0</v>
      </c>
      <c r="G18" s="44"/>
      <c r="H18" s="5">
        <v>0</v>
      </c>
      <c r="I18" s="44"/>
      <c r="J18" s="5">
        <f>+B18+F18+H18+D18</f>
        <v>-30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2469</v>
      </c>
      <c r="C19" s="43"/>
      <c r="D19" s="3">
        <f>+D10+D12+D14+D16+D17+D18</f>
        <v>311</v>
      </c>
      <c r="E19" s="44"/>
      <c r="F19" s="3">
        <f>+F10+F12+F14+F16+F17+F18</f>
        <v>261</v>
      </c>
      <c r="G19" s="44"/>
      <c r="H19" s="3">
        <f>+H10+H12+H14+H16+H17+H18</f>
        <v>-744</v>
      </c>
      <c r="I19" s="44"/>
      <c r="J19" s="3">
        <f>+J10+J12+J14+J16+J17+J18</f>
        <v>2297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0.37990460070780119</v>
      </c>
      <c r="C20" s="43"/>
      <c r="D20" s="14">
        <f>+D19/D$6</f>
        <v>0.26903114186851212</v>
      </c>
      <c r="E20" s="44"/>
      <c r="F20" s="14">
        <f>+F19/F$6</f>
        <v>0.25688976377952755</v>
      </c>
      <c r="G20" s="44"/>
      <c r="H20" s="14"/>
      <c r="I20" s="44"/>
      <c r="J20" s="14">
        <f>+J19/J$6</f>
        <v>0.26490600853419444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-107+47</f>
        <v>-60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-545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0.24538496172895091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1692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0.19513320262945449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+ROUND(J25/1258.2,2)</f>
        <v>1.34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M29"/>
  <sheetViews>
    <sheetView showGridLines="0" zoomScale="90" zoomScaleNormal="90" workbookViewId="0">
      <pane xSplit="1" ySplit="5" topLeftCell="B15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31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6016</v>
      </c>
      <c r="C6" s="43"/>
      <c r="D6" s="3">
        <v>1124</v>
      </c>
      <c r="E6" s="44"/>
      <c r="F6" s="3">
        <v>1916</v>
      </c>
      <c r="G6" s="44"/>
      <c r="H6" s="3">
        <v>0</v>
      </c>
      <c r="I6" s="44"/>
      <c r="J6" s="3">
        <f>+B6+F6+H6+D6</f>
        <v>9056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73</v>
      </c>
      <c r="C7" s="43"/>
      <c r="D7" s="5">
        <v>0</v>
      </c>
      <c r="E7" s="44"/>
      <c r="F7" s="5">
        <v>268</v>
      </c>
      <c r="G7" s="44"/>
      <c r="H7" s="5">
        <v>-1</v>
      </c>
      <c r="I7" s="44"/>
      <c r="J7" s="5">
        <f>+B7+F7+H7+D7</f>
        <v>340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f>-1586-1</f>
        <v>-1587</v>
      </c>
      <c r="C8" s="43"/>
      <c r="D8" s="5">
        <v>-371</v>
      </c>
      <c r="E8" s="44"/>
      <c r="F8" s="5">
        <v>-834</v>
      </c>
      <c r="G8" s="44"/>
      <c r="H8" s="5">
        <v>-61</v>
      </c>
      <c r="I8" s="44"/>
      <c r="J8" s="5">
        <f>+B8+F8+H8+D8</f>
        <v>-2853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-0.26379654255319152</v>
      </c>
      <c r="C9" s="43"/>
      <c r="D9" s="7">
        <f>+D8/D$6</f>
        <v>-0.33007117437722422</v>
      </c>
      <c r="E9" s="44"/>
      <c r="F9" s="7">
        <f>+F8/F$6</f>
        <v>-0.43528183716075158</v>
      </c>
      <c r="G9" s="44"/>
      <c r="H9" s="7"/>
      <c r="I9" s="44"/>
      <c r="J9" s="7">
        <f>+J8/J$6</f>
        <v>-0.3150397526501767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4502</v>
      </c>
      <c r="C10" s="43"/>
      <c r="D10" s="9">
        <f>+SUM(D6:D8)</f>
        <v>753</v>
      </c>
      <c r="E10" s="44"/>
      <c r="F10" s="9">
        <f>+SUM(F6:F8)</f>
        <v>1350</v>
      </c>
      <c r="G10" s="44"/>
      <c r="H10" s="9">
        <f>+SUM(H6:H8)</f>
        <v>-62</v>
      </c>
      <c r="I10" s="44"/>
      <c r="J10" s="9">
        <f>+SUM(J6:J8)</f>
        <v>6543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0.74833776595744683</v>
      </c>
      <c r="C11" s="43"/>
      <c r="D11" s="11">
        <f>+D10/D$6</f>
        <v>0.66992882562277578</v>
      </c>
      <c r="E11" s="44"/>
      <c r="F11" s="11">
        <f>+F10/F$6</f>
        <v>0.70459290187891443</v>
      </c>
      <c r="G11" s="44"/>
      <c r="H11" s="11"/>
      <c r="I11" s="44"/>
      <c r="J11" s="11">
        <f>+J10/J$6</f>
        <v>0.72250441696113077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-990</v>
      </c>
      <c r="C12" s="43"/>
      <c r="D12" s="5">
        <v>-30</v>
      </c>
      <c r="E12" s="44"/>
      <c r="F12" s="5">
        <v>-131</v>
      </c>
      <c r="G12" s="44"/>
      <c r="H12" s="5">
        <v>-190</v>
      </c>
      <c r="I12" s="44"/>
      <c r="J12" s="5">
        <f>+B12+F12+H12+D12</f>
        <v>-1341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-0.16456117021276595</v>
      </c>
      <c r="C13" s="43"/>
      <c r="D13" s="7">
        <f>+D12/D$6</f>
        <v>-2.6690391459074734E-2</v>
      </c>
      <c r="E13" s="44"/>
      <c r="F13" s="7">
        <f>+F12/F$6</f>
        <v>-6.8371607515657615E-2</v>
      </c>
      <c r="G13" s="44"/>
      <c r="H13" s="7"/>
      <c r="I13" s="44"/>
      <c r="J13" s="7">
        <f>+J12/J$6</f>
        <v>-0.14807862190812721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v>-1319</v>
      </c>
      <c r="C14" s="43"/>
      <c r="D14" s="5">
        <v>-359</v>
      </c>
      <c r="E14" s="44"/>
      <c r="F14" s="5">
        <v>-168</v>
      </c>
      <c r="G14" s="44"/>
      <c r="H14" s="5">
        <v>-473</v>
      </c>
      <c r="I14" s="44"/>
      <c r="J14" s="5">
        <f>+B14+F14+H14+D14</f>
        <v>-2319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-0.21924867021276595</v>
      </c>
      <c r="C15" s="43"/>
      <c r="D15" s="7">
        <f>+D14/D$6</f>
        <v>-0.3193950177935943</v>
      </c>
      <c r="E15" s="44"/>
      <c r="F15" s="7">
        <f>+F14/F$6</f>
        <v>-8.7682672233820466E-2</v>
      </c>
      <c r="G15" s="44"/>
      <c r="H15" s="7"/>
      <c r="I15" s="44"/>
      <c r="J15" s="7">
        <f>+J14/J$6</f>
        <v>-0.25607332155477031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f>11+1</f>
        <v>12</v>
      </c>
      <c r="C16" s="43"/>
      <c r="D16" s="5">
        <v>35</v>
      </c>
      <c r="E16" s="44"/>
      <c r="F16" s="5">
        <v>-8</v>
      </c>
      <c r="G16" s="44"/>
      <c r="H16" s="5">
        <v>-23</v>
      </c>
      <c r="I16" s="44"/>
      <c r="J16" s="5">
        <f>+B16+F16+H16+D16</f>
        <v>16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32</v>
      </c>
      <c r="C17" s="43"/>
      <c r="D17" s="5">
        <v>0</v>
      </c>
      <c r="E17" s="44"/>
      <c r="F17" s="5">
        <v>3</v>
      </c>
      <c r="G17" s="44"/>
      <c r="H17" s="5">
        <v>0</v>
      </c>
      <c r="I17" s="44"/>
      <c r="J17" s="5">
        <f>+B17+F17+H17+D17</f>
        <v>35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-30</v>
      </c>
      <c r="C18" s="43"/>
      <c r="D18" s="5">
        <v>-1</v>
      </c>
      <c r="E18" s="44"/>
      <c r="F18" s="5">
        <v>1</v>
      </c>
      <c r="G18" s="44"/>
      <c r="H18" s="5">
        <v>0</v>
      </c>
      <c r="I18" s="44"/>
      <c r="J18" s="5">
        <f>+B18+F18+H18+D18</f>
        <v>-30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2207</v>
      </c>
      <c r="C19" s="43"/>
      <c r="D19" s="3">
        <f>+D10+D12+D14+D16+D17+D18</f>
        <v>398</v>
      </c>
      <c r="E19" s="44"/>
      <c r="F19" s="3">
        <f>+F10+F12+F14+F16+F17+F18</f>
        <v>1047</v>
      </c>
      <c r="G19" s="44"/>
      <c r="H19" s="3">
        <f>+H10+H12+H14+H16+H17+H18</f>
        <v>-748</v>
      </c>
      <c r="I19" s="44"/>
      <c r="J19" s="3">
        <f>+J10+J12+J14+J16+J17+J18</f>
        <v>2904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0.36685505319148937</v>
      </c>
      <c r="C20" s="43"/>
      <c r="D20" s="14">
        <f>+D19/D$6</f>
        <v>0.35409252669039148</v>
      </c>
      <c r="E20" s="44"/>
      <c r="F20" s="14">
        <f>+F19/F$6</f>
        <v>0.54645093945720247</v>
      </c>
      <c r="G20" s="44"/>
      <c r="H20" s="14"/>
      <c r="I20" s="44"/>
      <c r="J20" s="14">
        <f>+J19/J$6</f>
        <v>0.32067137809187279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-103+26</f>
        <v>-77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-691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0.24486180014174344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2136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0.23586572438162545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+ROUND(J25/1254.3,2)</f>
        <v>1.7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M29"/>
  <sheetViews>
    <sheetView showGridLines="0" zoomScale="90" zoomScaleNormal="90" workbookViewId="0">
      <pane xSplit="1" ySplit="5" topLeftCell="B6" activePane="bottomRight" state="frozen"/>
      <selection activeCell="B23" sqref="B23"/>
      <selection pane="topRight" activeCell="B23" sqref="B23"/>
      <selection pane="bottomLeft" activeCell="B23" sqref="B23"/>
      <selection pane="bottomRight" activeCell="B23" sqref="B23"/>
    </sheetView>
  </sheetViews>
  <sheetFormatPr baseColWidth="10" defaultRowHeight="15" x14ac:dyDescent="0.25"/>
  <cols>
    <col min="1" max="1" width="48.42578125" customWidth="1"/>
    <col min="2" max="2" width="20.7109375" customWidth="1"/>
    <col min="3" max="3" width="1.7109375" style="25" customWidth="1"/>
    <col min="4" max="4" width="20.7109375" customWidth="1"/>
    <col min="5" max="5" width="1.7109375" style="21" customWidth="1"/>
    <col min="6" max="6" width="20.7109375" customWidth="1"/>
    <col min="7" max="7" width="1.7109375" customWidth="1"/>
    <col min="8" max="8" width="27.5703125" bestFit="1" customWidth="1"/>
    <col min="9" max="9" width="1.7109375" style="21" customWidth="1"/>
    <col min="10" max="10" width="20.7109375" customWidth="1"/>
    <col min="11" max="39" width="11.42578125" style="21"/>
  </cols>
  <sheetData>
    <row r="1" spans="1:39" s="21" customFormat="1" x14ac:dyDescent="0.25">
      <c r="C1" s="25"/>
    </row>
    <row r="2" spans="1:39" s="21" customFormat="1" ht="29.25" thickBot="1" x14ac:dyDescent="0.5">
      <c r="A2" s="39" t="s">
        <v>25</v>
      </c>
      <c r="B2" s="40"/>
      <c r="C2" s="41"/>
      <c r="D2" s="40"/>
      <c r="E2" s="40"/>
      <c r="F2" s="40"/>
      <c r="G2" s="40"/>
      <c r="H2" s="40"/>
      <c r="I2" s="40"/>
      <c r="J2" s="40"/>
    </row>
    <row r="3" spans="1:39" s="21" customFormat="1" x14ac:dyDescent="0.25">
      <c r="C3" s="25"/>
    </row>
    <row r="4" spans="1:39" ht="15.75" customHeight="1" x14ac:dyDescent="0.25">
      <c r="A4" s="42" t="s">
        <v>32</v>
      </c>
      <c r="B4" s="29" t="s">
        <v>0</v>
      </c>
      <c r="D4" s="29" t="s">
        <v>16</v>
      </c>
      <c r="F4" s="29" t="s">
        <v>1</v>
      </c>
      <c r="G4" s="21"/>
      <c r="H4" s="29" t="s">
        <v>2</v>
      </c>
      <c r="J4" s="29" t="s">
        <v>23</v>
      </c>
    </row>
    <row r="5" spans="1:39" x14ac:dyDescent="0.25">
      <c r="A5" s="1" t="s">
        <v>3</v>
      </c>
      <c r="B5" s="2">
        <v>2017</v>
      </c>
      <c r="D5" s="2">
        <v>2017</v>
      </c>
      <c r="F5" s="2">
        <v>2017</v>
      </c>
      <c r="G5" s="21"/>
      <c r="H5" s="2">
        <v>2017</v>
      </c>
      <c r="J5" s="2">
        <v>2017</v>
      </c>
    </row>
    <row r="6" spans="1:39" s="45" customFormat="1" x14ac:dyDescent="0.25">
      <c r="A6" s="3" t="s">
        <v>4</v>
      </c>
      <c r="B6" s="3">
        <v>6119</v>
      </c>
      <c r="C6" s="43"/>
      <c r="D6" s="3">
        <v>1188</v>
      </c>
      <c r="E6" s="44"/>
      <c r="F6" s="3">
        <v>1385</v>
      </c>
      <c r="G6" s="44"/>
      <c r="H6" s="3">
        <v>0</v>
      </c>
      <c r="I6" s="44"/>
      <c r="J6" s="3">
        <f>+B6+F6+H6+D6</f>
        <v>8692</v>
      </c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39" s="45" customFormat="1" ht="15" customHeight="1" x14ac:dyDescent="0.25">
      <c r="A7" s="4" t="s">
        <v>15</v>
      </c>
      <c r="B7" s="5">
        <v>66</v>
      </c>
      <c r="C7" s="43"/>
      <c r="D7" s="5">
        <v>0</v>
      </c>
      <c r="E7" s="44"/>
      <c r="F7" s="5">
        <v>224</v>
      </c>
      <c r="G7" s="44"/>
      <c r="H7" s="5">
        <v>0</v>
      </c>
      <c r="I7" s="44"/>
      <c r="J7" s="5">
        <f>+B7+F7+H7+D7</f>
        <v>290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s="45" customFormat="1" ht="15" customHeight="1" x14ac:dyDescent="0.25">
      <c r="A8" s="4" t="s">
        <v>5</v>
      </c>
      <c r="B8" s="5">
        <v>-1760</v>
      </c>
      <c r="C8" s="43"/>
      <c r="D8" s="5">
        <v>-423</v>
      </c>
      <c r="E8" s="44"/>
      <c r="F8" s="5">
        <v>-841</v>
      </c>
      <c r="G8" s="44"/>
      <c r="H8" s="5">
        <v>-75</v>
      </c>
      <c r="I8" s="44"/>
      <c r="J8" s="5">
        <f>+B8+F8+H8+D8</f>
        <v>-3099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</row>
    <row r="9" spans="1:39" s="45" customFormat="1" ht="15" customHeight="1" x14ac:dyDescent="0.25">
      <c r="A9" s="6" t="s">
        <v>6</v>
      </c>
      <c r="B9" s="7">
        <f>+B8/B$6</f>
        <v>-0.28762869749959141</v>
      </c>
      <c r="C9" s="43"/>
      <c r="D9" s="7">
        <f>+D8/D$6</f>
        <v>-0.35606060606060608</v>
      </c>
      <c r="E9" s="44"/>
      <c r="F9" s="7">
        <f>+F8/F$6</f>
        <v>-0.60722021660649816</v>
      </c>
      <c r="G9" s="44"/>
      <c r="H9" s="7"/>
      <c r="I9" s="44"/>
      <c r="J9" s="7">
        <f>+J8/J$6</f>
        <v>-0.35653474459272894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</row>
    <row r="10" spans="1:39" s="45" customFormat="1" ht="15" customHeight="1" x14ac:dyDescent="0.25">
      <c r="A10" s="8" t="s">
        <v>7</v>
      </c>
      <c r="B10" s="9">
        <f>+SUM(B6:B8)</f>
        <v>4425</v>
      </c>
      <c r="C10" s="43"/>
      <c r="D10" s="9">
        <f>+SUM(D6:D8)</f>
        <v>765</v>
      </c>
      <c r="E10" s="44"/>
      <c r="F10" s="9">
        <f>+SUM(F6:F8)</f>
        <v>768</v>
      </c>
      <c r="G10" s="44"/>
      <c r="H10" s="9">
        <f>+SUM(H6:H8)</f>
        <v>-75</v>
      </c>
      <c r="I10" s="44"/>
      <c r="J10" s="9">
        <f>+SUM(J6:J8)</f>
        <v>5883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45" customFormat="1" ht="15" customHeight="1" x14ac:dyDescent="0.25">
      <c r="A11" s="10" t="s">
        <v>8</v>
      </c>
      <c r="B11" s="11">
        <f>+B10/B$6</f>
        <v>0.7231573786566432</v>
      </c>
      <c r="C11" s="43"/>
      <c r="D11" s="11">
        <f>+D10/D$6</f>
        <v>0.64393939393939392</v>
      </c>
      <c r="E11" s="44"/>
      <c r="F11" s="11">
        <f>+F10/F$6</f>
        <v>0.55451263537906137</v>
      </c>
      <c r="G11" s="44"/>
      <c r="H11" s="11"/>
      <c r="I11" s="44"/>
      <c r="J11" s="11">
        <f>+J10/J$6</f>
        <v>0.67682926829268297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</row>
    <row r="12" spans="1:39" s="45" customFormat="1" ht="15" customHeight="1" x14ac:dyDescent="0.25">
      <c r="A12" s="4" t="s">
        <v>9</v>
      </c>
      <c r="B12" s="5">
        <v>-1067</v>
      </c>
      <c r="C12" s="43"/>
      <c r="D12" s="5">
        <v>-41</v>
      </c>
      <c r="E12" s="44"/>
      <c r="F12" s="5">
        <v>-166</v>
      </c>
      <c r="G12" s="44"/>
      <c r="H12" s="5">
        <v>-190</v>
      </c>
      <c r="I12" s="44"/>
      <c r="J12" s="5">
        <f>+B12+F12+H12+D12</f>
        <v>-1464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1:39" s="45" customFormat="1" ht="15" customHeight="1" x14ac:dyDescent="0.25">
      <c r="A13" s="6" t="s">
        <v>10</v>
      </c>
      <c r="B13" s="7">
        <f>+B12/B$6</f>
        <v>-0.1743748978591273</v>
      </c>
      <c r="C13" s="43"/>
      <c r="D13" s="7">
        <f>+D12/D$6</f>
        <v>-3.4511784511784514E-2</v>
      </c>
      <c r="E13" s="44"/>
      <c r="F13" s="7">
        <f>+F12/F$6</f>
        <v>-0.11985559566787003</v>
      </c>
      <c r="G13" s="44"/>
      <c r="H13" s="7"/>
      <c r="I13" s="44"/>
      <c r="J13" s="7">
        <f>+J12/J$6</f>
        <v>-0.16843074091118271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1:39" s="45" customFormat="1" ht="15" customHeight="1" x14ac:dyDescent="0.25">
      <c r="A14" s="4" t="s">
        <v>11</v>
      </c>
      <c r="B14" s="5">
        <v>-1523</v>
      </c>
      <c r="C14" s="43"/>
      <c r="D14" s="5">
        <v>-406</v>
      </c>
      <c r="E14" s="44"/>
      <c r="F14" s="5">
        <v>-197</v>
      </c>
      <c r="G14" s="44"/>
      <c r="H14" s="5">
        <v>-573</v>
      </c>
      <c r="I14" s="44"/>
      <c r="J14" s="5">
        <f>+B14+F14+H14+D14</f>
        <v>-2699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s="45" customFormat="1" ht="15" customHeight="1" x14ac:dyDescent="0.25">
      <c r="A15" s="6" t="s">
        <v>10</v>
      </c>
      <c r="B15" s="7">
        <f>+B14/B$6</f>
        <v>-0.24889687857493054</v>
      </c>
      <c r="C15" s="43"/>
      <c r="D15" s="7">
        <f>+D14/D$6</f>
        <v>-0.34175084175084175</v>
      </c>
      <c r="E15" s="44"/>
      <c r="F15" s="7">
        <f>+F14/F$6</f>
        <v>-0.14223826714801444</v>
      </c>
      <c r="G15" s="44"/>
      <c r="H15" s="7"/>
      <c r="I15" s="44"/>
      <c r="J15" s="7">
        <f>+J14/J$6</f>
        <v>-0.31051541647491948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</row>
    <row r="16" spans="1:39" s="45" customFormat="1" ht="15" customHeight="1" x14ac:dyDescent="0.25">
      <c r="A16" s="4" t="s">
        <v>12</v>
      </c>
      <c r="B16" s="5">
        <v>-19</v>
      </c>
      <c r="C16" s="43"/>
      <c r="D16" s="5">
        <v>2</v>
      </c>
      <c r="E16" s="44"/>
      <c r="F16" s="5">
        <v>-100</v>
      </c>
      <c r="G16" s="44"/>
      <c r="H16" s="5">
        <v>3</v>
      </c>
      <c r="I16" s="44"/>
      <c r="J16" s="5">
        <f>+B16+F16+H16+D16</f>
        <v>-114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</row>
    <row r="17" spans="1:39" s="45" customFormat="1" ht="15" customHeight="1" x14ac:dyDescent="0.25">
      <c r="A17" s="4" t="s">
        <v>17</v>
      </c>
      <c r="B17" s="5">
        <v>109</v>
      </c>
      <c r="C17" s="43"/>
      <c r="D17" s="5">
        <v>1</v>
      </c>
      <c r="E17" s="44"/>
      <c r="F17" s="5">
        <v>-1</v>
      </c>
      <c r="G17" s="44"/>
      <c r="H17" s="5">
        <v>0</v>
      </c>
      <c r="I17" s="44"/>
      <c r="J17" s="5">
        <f>+B17+F17+H17+D17</f>
        <v>109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</row>
    <row r="18" spans="1:39" s="45" customFormat="1" ht="15" customHeight="1" x14ac:dyDescent="0.25">
      <c r="A18" s="4" t="s">
        <v>13</v>
      </c>
      <c r="B18" s="5">
        <v>-26</v>
      </c>
      <c r="C18" s="43"/>
      <c r="D18" s="5">
        <v>-3</v>
      </c>
      <c r="E18" s="44"/>
      <c r="F18" s="5">
        <v>-1</v>
      </c>
      <c r="G18" s="44"/>
      <c r="H18" s="5">
        <v>0</v>
      </c>
      <c r="I18" s="44"/>
      <c r="J18" s="5">
        <f>+B18+F18+H18+D18</f>
        <v>-30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s="45" customFormat="1" ht="15" customHeight="1" x14ac:dyDescent="0.25">
      <c r="A19" s="12" t="s">
        <v>14</v>
      </c>
      <c r="B19" s="3">
        <f>+B10+B12+B14+B16+B17+B18</f>
        <v>1899</v>
      </c>
      <c r="C19" s="43"/>
      <c r="D19" s="3">
        <f>+D10+D12+D14+D16+D17+D18</f>
        <v>318</v>
      </c>
      <c r="E19" s="44"/>
      <c r="F19" s="3">
        <f>+F10+F12+F14+F16+F17+F18</f>
        <v>303</v>
      </c>
      <c r="G19" s="44"/>
      <c r="H19" s="3">
        <f>+H10+H12+H14+H16+H17+H18</f>
        <v>-835</v>
      </c>
      <c r="I19" s="44"/>
      <c r="J19" s="3">
        <f>+J10+J12+J14+J16+J17+J18</f>
        <v>1685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s="45" customFormat="1" ht="15" customHeight="1" x14ac:dyDescent="0.25">
      <c r="A20" s="13" t="s">
        <v>8</v>
      </c>
      <c r="B20" s="14">
        <f>+B19/B$6</f>
        <v>0.31034482758620691</v>
      </c>
      <c r="C20" s="43"/>
      <c r="D20" s="14">
        <f>+D19/D$6</f>
        <v>0.26767676767676768</v>
      </c>
      <c r="E20" s="44"/>
      <c r="F20" s="14">
        <f>+F19/F$6</f>
        <v>0.21877256317689531</v>
      </c>
      <c r="G20" s="44"/>
      <c r="H20" s="14"/>
      <c r="I20" s="44"/>
      <c r="J20" s="14">
        <f>+J19/J$6</f>
        <v>0.19385641969627243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s="45" customFormat="1" ht="15" customHeight="1" x14ac:dyDescent="0.25">
      <c r="A21" s="15"/>
      <c r="B21" s="16"/>
      <c r="C21" s="43"/>
      <c r="D21" s="16"/>
      <c r="E21" s="16"/>
      <c r="F21" s="16"/>
      <c r="G21" s="16"/>
      <c r="H21" s="16"/>
      <c r="I21" s="16"/>
      <c r="J21" s="1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s="21" customFormat="1" ht="24.95" customHeight="1" x14ac:dyDescent="0.25">
      <c r="A22" s="15"/>
      <c r="B22" s="17"/>
      <c r="C22" s="26"/>
      <c r="D22" s="17"/>
      <c r="E22" s="20"/>
      <c r="F22" s="17"/>
      <c r="G22" s="30"/>
      <c r="H22" s="34" t="s">
        <v>18</v>
      </c>
      <c r="I22" s="20"/>
      <c r="J22" s="5">
        <f>-99+26</f>
        <v>-73</v>
      </c>
    </row>
    <row r="23" spans="1:39" s="21" customFormat="1" ht="24.95" customHeight="1" x14ac:dyDescent="0.25">
      <c r="A23" s="22"/>
      <c r="B23" s="23"/>
      <c r="C23" s="26"/>
      <c r="D23" s="23"/>
      <c r="E23" s="20"/>
      <c r="F23" s="23"/>
      <c r="G23" s="22"/>
      <c r="H23" s="34" t="s">
        <v>19</v>
      </c>
      <c r="I23" s="20"/>
      <c r="J23" s="5">
        <v>-287</v>
      </c>
    </row>
    <row r="24" spans="1:39" s="21" customFormat="1" ht="24.95" customHeight="1" x14ac:dyDescent="0.25">
      <c r="A24" s="17"/>
      <c r="B24" s="17"/>
      <c r="C24" s="27"/>
      <c r="D24" s="17"/>
      <c r="E24" s="17"/>
      <c r="F24" s="17"/>
      <c r="G24" s="31"/>
      <c r="H24" s="35" t="s">
        <v>20</v>
      </c>
      <c r="I24" s="17"/>
      <c r="J24" s="37">
        <f>-J23/(J19-J17-J18+J22)</f>
        <v>0.18721461187214611</v>
      </c>
    </row>
    <row r="25" spans="1:39" s="21" customFormat="1" ht="24.95" customHeight="1" x14ac:dyDescent="0.25">
      <c r="A25" s="24"/>
      <c r="B25" s="17"/>
      <c r="C25" s="27"/>
      <c r="D25" s="17"/>
      <c r="E25" s="17"/>
      <c r="F25" s="17"/>
      <c r="G25" s="32"/>
      <c r="H25" s="12" t="s">
        <v>21</v>
      </c>
      <c r="I25" s="17"/>
      <c r="J25" s="3">
        <f>+J19+J22+J23</f>
        <v>1325</v>
      </c>
    </row>
    <row r="26" spans="1:39" s="21" customFormat="1" ht="24.95" customHeight="1" x14ac:dyDescent="0.25">
      <c r="A26" s="24"/>
      <c r="B26" s="17"/>
      <c r="C26" s="27"/>
      <c r="D26" s="17"/>
      <c r="E26" s="17"/>
      <c r="F26" s="17"/>
      <c r="G26" s="16"/>
      <c r="H26" s="13" t="s">
        <v>8</v>
      </c>
      <c r="I26" s="17"/>
      <c r="J26" s="14">
        <f>+J25/J$6</f>
        <v>0.1524390243902439</v>
      </c>
    </row>
    <row r="27" spans="1:39" s="21" customFormat="1" ht="15" customHeight="1" x14ac:dyDescent="0.25">
      <c r="A27" s="19"/>
      <c r="B27" s="18"/>
      <c r="C27" s="28"/>
      <c r="D27" s="18"/>
      <c r="E27" s="18"/>
      <c r="F27" s="18"/>
      <c r="G27" s="33"/>
      <c r="H27" s="33"/>
      <c r="I27" s="18"/>
      <c r="J27" s="18"/>
    </row>
    <row r="28" spans="1:39" s="21" customFormat="1" ht="24.95" customHeight="1" x14ac:dyDescent="0.25">
      <c r="C28" s="25"/>
      <c r="H28" s="36" t="s">
        <v>22</v>
      </c>
      <c r="I28" s="17"/>
      <c r="J28" s="38">
        <f>+ROUND(J25/1252.9,2)</f>
        <v>1.06</v>
      </c>
    </row>
    <row r="29" spans="1:39" s="21" customFormat="1" ht="24.95" customHeight="1" x14ac:dyDescent="0.25">
      <c r="C29" s="25"/>
      <c r="H29" s="13"/>
      <c r="I29" s="17"/>
      <c r="J29" s="17"/>
    </row>
  </sheetData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Q1 YTD</vt:lpstr>
      <vt:lpstr>Q2 YTD</vt:lpstr>
      <vt:lpstr>Q3 YTD</vt:lpstr>
      <vt:lpstr>Q4 YTD</vt:lpstr>
      <vt:lpstr>Q1 QTD</vt:lpstr>
      <vt:lpstr>Q2 QTD</vt:lpstr>
      <vt:lpstr>Q3 QTD</vt:lpstr>
      <vt:lpstr>Q4 QTD</vt:lpstr>
      <vt:lpstr>'Q1 QTD'!Zone_d_impression</vt:lpstr>
      <vt:lpstr>'Q1 YTD'!Zone_d_impression</vt:lpstr>
      <vt:lpstr>'Q2 QTD'!Zone_d_impression</vt:lpstr>
      <vt:lpstr>'Q2 YTD'!Zone_d_impression</vt:lpstr>
      <vt:lpstr>'Q3 QTD'!Zone_d_impression</vt:lpstr>
      <vt:lpstr>'Q3 YTD'!Zone_d_impression</vt:lpstr>
      <vt:lpstr>'Q4 QTD'!Zone_d_impression</vt:lpstr>
      <vt:lpstr>'Q4 YTD'!Zone_d_impression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Cardelli, Herve PH/FR</dc:creator>
  <cp:lastModifiedBy>Delepine, Arnaud PH/FR</cp:lastModifiedBy>
  <cp:lastPrinted>2018-04-04T08:09:30Z</cp:lastPrinted>
  <dcterms:created xsi:type="dcterms:W3CDTF">2017-12-14T21:29:34Z</dcterms:created>
  <dcterms:modified xsi:type="dcterms:W3CDTF">2018-04-06T13:44:45Z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1541044943</vt:i4>
  </property>
  <property fmtid="{D5CDD505-2E9C-101B-9397-08002B2CF9AE}" pid="4" name="_NewReviewCycle">
    <vt:lpwstr/>
  </property>
  <property fmtid="{D5CDD505-2E9C-101B-9397-08002B2CF9AE}" pid="5" name="_EmailSubject">
    <vt:lpwstr>2017 quarterly sales and P&amp;L based on the new segmentation and reflecting the new IFRS15 revenue standard</vt:lpwstr>
  </property>
  <property fmtid="{D5CDD505-2E9C-101B-9397-08002B2CF9AE}" pid="6" name="_AuthorEmail">
    <vt:lpwstr>arnaud.delepine@sanofi.com</vt:lpwstr>
  </property>
  <property fmtid="{D5CDD505-2E9C-101B-9397-08002B2CF9AE}" pid="7" name="_AuthorEmailDisplayName">
    <vt:lpwstr>Delepine, Arnaud /FR</vt:lpwstr>
  </property>
  <property fmtid="{D5CDD505-2E9C-101B-9397-08002B2CF9AE}" pid="8" name="_PreviousAdHocReviewCycleID">
    <vt:i4>-1739596448</vt:i4>
  </property>
</Properties>
</file>