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650" yWindow="-180" windowWidth="20325" windowHeight="5685" tabRatio="615" firstSheet="1" activeTab="4"/>
  </bookViews>
  <sheets>
    <sheet name="Business Net Income Q3 2017" sheetId="16" r:id="rId1"/>
    <sheet name="Business Net Income 9M-2017" sheetId="21" r:id="rId2"/>
    <sheet name="Consolidated P&amp;L" sheetId="1" r:id="rId3"/>
    <sheet name="Reconciliation Q3 2017" sheetId="18" r:id="rId4"/>
    <sheet name="Reconciliation 9M 2017" sheetId="19"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DAT12" localSheetId="3">#REF!</definedName>
    <definedName name="_DAT12">#REF!</definedName>
    <definedName name="_l" localSheetId="3">#REF!</definedName>
    <definedName name="_l">#REF!</definedName>
    <definedName name="_Mid2" localSheetId="3">#REF!</definedName>
    <definedName name="_Mid2">#REF!</definedName>
    <definedName name="_usd2">'[1]Ventilation GW 2004'!$J$12</definedName>
    <definedName name="a" localSheetId="3">#REF!</definedName>
    <definedName name="a">#REF!</definedName>
    <definedName name="aa" localSheetId="3">#REF!</definedName>
    <definedName name="aa">#REF!</definedName>
    <definedName name="aaaa" localSheetId="3">#REF!</definedName>
    <definedName name="aaaa">#REF!</definedName>
    <definedName name="ab" localSheetId="3">#REF!</definedName>
    <definedName name="ab">#REF!</definedName>
    <definedName name="ac" localSheetId="3">#REF!</definedName>
    <definedName name="ac">#REF!</definedName>
    <definedName name="ad" localSheetId="3">#REF!</definedName>
    <definedName name="ad">#REF!</definedName>
    <definedName name="ae" localSheetId="3">#REF!</definedName>
    <definedName name="ae">#REF!</definedName>
    <definedName name="af" localSheetId="3">#REF!</definedName>
    <definedName name="af">#REF!</definedName>
    <definedName name="ag" localSheetId="3">#REF!</definedName>
    <definedName name="ag">#REF!</definedName>
    <definedName name="ah" localSheetId="3">#REF!</definedName>
    <definedName name="ah">#REF!</definedName>
    <definedName name="ai" localSheetId="3">#REF!</definedName>
    <definedName name="ai">#REF!</definedName>
    <definedName name="aj" localSheetId="3">#REF!</definedName>
    <definedName name="aj">#REF!</definedName>
    <definedName name="ak" localSheetId="3">#REF!</definedName>
    <definedName name="ak">#REF!</definedName>
    <definedName name="al" localSheetId="3">#REF!</definedName>
    <definedName name="al">#REF!</definedName>
    <definedName name="am" localSheetId="3">#REF!</definedName>
    <definedName name="am">#REF!</definedName>
    <definedName name="an" localSheetId="3">#REF!</definedName>
    <definedName name="an">#REF!</definedName>
    <definedName name="annee_traitement" localSheetId="3">#REF!</definedName>
    <definedName name="annee_traitement">#REF!</definedName>
    <definedName name="Annual" localSheetId="3">#REF!</definedName>
    <definedName name="Annual">#REF!</definedName>
    <definedName name="ao" localSheetId="3">#REF!</definedName>
    <definedName name="ao">#REF!</definedName>
    <definedName name="ap" localSheetId="3">#REF!</definedName>
    <definedName name="ap">#REF!</definedName>
    <definedName name="aq" localSheetId="3">#REF!</definedName>
    <definedName name="aq">#REF!</definedName>
    <definedName name="ar" localSheetId="3">#REF!</definedName>
    <definedName name="ar">#REF!</definedName>
    <definedName name="as" localSheetId="3">#REF!</definedName>
    <definedName name="as">#REF!</definedName>
    <definedName name="at" localSheetId="3">#REF!</definedName>
    <definedName name="at">#REF!</definedName>
    <definedName name="au" localSheetId="3">#REF!</definedName>
    <definedName name="au">#REF!</definedName>
    <definedName name="av" localSheetId="3">#REF!</definedName>
    <definedName name="av">#REF!</definedName>
    <definedName name="b" localSheetId="3">#REF!</definedName>
    <definedName name="b">#REF!</definedName>
    <definedName name="_xlnm.Database" localSheetId="3">#REF!</definedName>
    <definedName name="_xlnm.Database">#REF!</definedName>
    <definedName name="Beg" localSheetId="3">#REF!</definedName>
    <definedName name="Beg">#REF!</definedName>
    <definedName name="bottom" localSheetId="3">#REF!</definedName>
    <definedName name="bottom">#REF!</definedName>
    <definedName name="code" localSheetId="3">#REF!</definedName>
    <definedName name="code">#REF!</definedName>
    <definedName name="compte">[2]CORRESPONDANCE!$A$1:$E$25</definedName>
    <definedName name="cours">[3]valeur!$B$4:$P$35</definedName>
    <definedName name="d" localSheetId="3">#REF!</definedName>
    <definedName name="d">#REF!</definedName>
    <definedName name="Durée_TO_2001" localSheetId="3">[4]Hypothèses!#REF!</definedName>
    <definedName name="Durée_TO_2001">[4]Hypothèses!#REF!</definedName>
    <definedName name="e" localSheetId="3">#REF!</definedName>
    <definedName name="e">#REF!</definedName>
    <definedName name="eleeeeeeeeee" localSheetId="3">#REF!</definedName>
    <definedName name="eleeeeeeeeee">#REF!</definedName>
    <definedName name="End" localSheetId="3">#REF!</definedName>
    <definedName name="End">#REF!</definedName>
    <definedName name="Euro" localSheetId="3">#REF!</definedName>
    <definedName name="Euro">#REF!</definedName>
    <definedName name="f" localSheetId="3">#REF!</definedName>
    <definedName name="f">#REF!</definedName>
    <definedName name="feuille_Net_amount_2000" localSheetId="3">#REF!</definedName>
    <definedName name="feuille_Net_amount_2000">#REF!</definedName>
    <definedName name="feuille_Net_amount_2001" localSheetId="3">#REF!</definedName>
    <definedName name="feuille_Net_amount_2001">#REF!</definedName>
    <definedName name="feuille_NPPC" localSheetId="3">#REF!</definedName>
    <definedName name="feuille_NPPC">#REF!</definedName>
    <definedName name="feuille_PGA" localSheetId="3">#REF!</definedName>
    <definedName name="feuille_PGA">#REF!</definedName>
    <definedName name="feuille_PGA_anc" localSheetId="3">#REF!</definedName>
    <definedName name="feuille_PGA_anc">#REF!</definedName>
    <definedName name="feuille_PGA_anc_2" localSheetId="3">#REF!</definedName>
    <definedName name="feuille_PGA_anc_2">#REF!</definedName>
    <definedName name="feuille_PSC" localSheetId="3">#REF!</definedName>
    <definedName name="feuille_PSC">#REF!</definedName>
    <definedName name="feuille_PSC_anc" localSheetId="3">#REF!</definedName>
    <definedName name="feuille_PSC_anc">#REF!</definedName>
    <definedName name="feuille_ratio_PGA_01" localSheetId="3">#REF!</definedName>
    <definedName name="feuille_ratio_PGA_01">#REF!</definedName>
    <definedName name="feuille_ratio_PGA_02" localSheetId="3">#REF!</definedName>
    <definedName name="feuille_ratio_PGA_02">#REF!</definedName>
    <definedName name="feuille_SFAS" localSheetId="3">#REF!</definedName>
    <definedName name="feuille_SFAS">#REF!</definedName>
    <definedName name="feuille_SFAS_anc" localSheetId="3">#REF!</definedName>
    <definedName name="feuille_SFAS_anc">#REF!</definedName>
    <definedName name="feuille_Summary" localSheetId="3">#REF!</definedName>
    <definedName name="feuille_Summary">#REF!</definedName>
    <definedName name="feuille_Summary_anc" localSheetId="3">#REF!</definedName>
    <definedName name="feuille_Summary_anc">#REF!</definedName>
    <definedName name="feuille_TO" localSheetId="3">#REF!</definedName>
    <definedName name="feuille_TO">#REF!</definedName>
    <definedName name="feuille_TO_anc" localSheetId="3">#REF!</definedName>
    <definedName name="feuille_TO_anc">#REF!</definedName>
    <definedName name="feuille_tran_2001" localSheetId="3">#REF!</definedName>
    <definedName name="feuille_tran_2001">#REF!</definedName>
    <definedName name="FXRates" localSheetId="3">#REF!</definedName>
    <definedName name="FXRates">#REF!</definedName>
    <definedName name="g" localSheetId="3">#REF!</definedName>
    <definedName name="g">#REF!</definedName>
    <definedName name="h" localSheetId="3">#REF!</definedName>
    <definedName name="h">#REF!</definedName>
    <definedName name="i" localSheetId="3">#REF!</definedName>
    <definedName name="i">#REF!</definedName>
    <definedName name="IQ_ACCOUNT_CHANGE" hidden="1">"c413"</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UM_DEP" hidden="1">"c7"</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"c39"</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"c16"</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"c1471"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UDITOR_NAME" hidden="1">"c1539"</definedName>
    <definedName name="IQ_AUDITOR_OPINION" hidden="1">"c1540"</definedName>
    <definedName name="IQ_AUTO_WRITTEN" hidden="1">"c62"</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"c65"</definedName>
    <definedName name="IQ_BASIC_EPS_EXCL" hidden="1">"c85"</definedName>
    <definedName name="IQ_BASIC_EPS_INCL" hidden="1">"c86"</definedName>
    <definedName name="IQ_BASIC_NORMAL_EPS" hidden="1">"c1592"</definedName>
    <definedName name="IQ_BASIC_WEIGHT" hidden="1">"c87"</definedName>
    <definedName name="IQ_BETA" hidden="1">"c88"</definedName>
    <definedName name="IQ_BIG_INT_BEAR_CD" hidden="1">"c89"</definedName>
    <definedName name="IQ_BOARD_MEMBER" hidden="1">"c96"</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"c100"</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"c115"</definedName>
    <definedName name="IQ_CAPITAL_LEASES" hidden="1">"c115"</definedName>
    <definedName name="IQ_CASH" hidden="1">"c118"</definedName>
    <definedName name="IQ_CASH_ACQUIRE_CF" hidden="1">"c1630"</definedName>
    <definedName name="IQ_CASH_CONVERSION" hidden="1">"c117"</definedName>
    <definedName name="IQ_CASH_DUE_BANKS" hidden="1">"c118"</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T" hidden="1">"c124"</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OSEPRICE" hidden="1">"c174"</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REET1" hidden="1">"c217"</definedName>
    <definedName name="IQ_COMPANY_STREET2" hidden="1">"c218"</definedName>
    <definedName name="IQ_COMPANY_TICKER" hidden="1">"c219"</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"c226"</definedName>
    <definedName name="IQ_COST_SAVINGS" hidden="1">"c227"</definedName>
    <definedName name="IQ_COST_SERVICE" hidden="1">"c228"</definedName>
    <definedName name="IQ_COST_TOTAL_BORROWINGS" hidden="1">"c229"</definedName>
    <definedName name="IQ_COUNTRY_NAME" hidden="1">"c230"</definedName>
    <definedName name="IQ_CQ" hidden="1">5000</definedName>
    <definedName name="IQ_CREDIT_CARD_FEE_BNK" hidden="1">"c231"</definedName>
    <definedName name="IQ_CREDIT_CARD_FEE_FIN" hidden="1">"c1583"</definedName>
    <definedName name="IQ_CREDIT_LOSS_CF" hidden="1">"c232"</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INC_TAX" hidden="1">"c315"</definedName>
    <definedName name="IQ_DEFERRED_TAXES" hidden="1">"c147"</definedName>
    <definedName name="IQ_DEMAND_DEP" hidden="1">"c320"</definedName>
    <definedName name="IQ_DEPOSITS_FIN" hidden="1">"c321"</definedName>
    <definedName name="IQ_DEPRE_AMORT" hidden="1">"c247"</definedName>
    <definedName name="IQ_DEPRE_AMORT_SUPPL" hidden="1">"c1593"</definedName>
    <definedName name="IQ_DEPRE_DEPLE" hidden="1">"c261"</definedName>
    <definedName name="IQ_DEPRE_SUPP" hidden="1">"c1443"</definedName>
    <definedName name="IQ_DESCRIPTION_LONG" hidden="1">"c322"</definedName>
    <definedName name="IQ_DEVELOP_LAND" hidden="1">"c323"</definedName>
    <definedName name="IQ_DILUT_ADJUST" hidden="1">"c1621"</definedName>
    <definedName name="IQ_DILUT_EPS_EXCL" hidden="1">"c324"</definedName>
    <definedName name="IQ_DILUT_EPS_INCL" hidden="1">"c325"</definedName>
    <definedName name="IQ_DILUT_NORMAL_EPS" hidden="1">"c1594"</definedName>
    <definedName name="IQ_DILUT_WEIGHT" hidden="1">"c326"</definedName>
    <definedName name="IQ_DISCONT_OPER" hidden="1">"c333"</definedName>
    <definedName name="IQ_DISCOUNT_RATE_PENSION_DOMESTIC" hidden="1">"c327"</definedName>
    <definedName name="IQ_DISCOUNT_RATE_PENSION_FOREIGN" hidden="1">"c328"</definedName>
    <definedName name="IQ_DISTR_EXCESS_EARN" hidden="1">"c329"</definedName>
    <definedName name="IQ_DIV_SHARE" hidden="1">"c330"</definedName>
    <definedName name="IQ_DIVEST_CF" hidden="1">"c331"</definedName>
    <definedName name="IQ_DIVID_SHARE" hidden="1">"c330"</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"c360"</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"c368"</definedName>
    <definedName name="IQ_EBITDA_INT" hidden="1">"c373"</definedName>
    <definedName name="IQ_EBITDA_MARGIN" hidden="1">"c372"</definedName>
    <definedName name="IQ_EBITDA_OVER_TOTAL_IE" hidden="1">"c373"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S" hidden="1">"c388"</definedName>
    <definedName name="IQ_EBT_REIT" hidden="1">"c389"</definedName>
    <definedName name="IQ_EBT_UTI" hidden="1">"c390"</definedName>
    <definedName name="IQ_EFFECT_SPECIAL_CHARGE" hidden="1">"c1595"</definedName>
    <definedName name="IQ_EFFICIENCY_RATIO" hidden="1">"c391"</definedName>
    <definedName name="IQ_EMPLOYEES" hidden="1">"c392"</definedName>
    <definedName name="IQ_ENTERPRISE_VALUE" hidden="1">"c84"</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QUITY_AFFIL" hidden="1">"c552"</definedName>
    <definedName name="IQ_EQUITY_METHOD" hidden="1">"c404"</definedName>
    <definedName name="IQ_EQV_OVER_BV" hidden="1">"c1596"</definedName>
    <definedName name="IQ_EQV_OVER_LTM_PRETAX_INC" hidden="1">"c739"</definedName>
    <definedName name="IQ_ESOP_DEBT" hidden="1">"c1597"</definedName>
    <definedName name="IQ_EST_ACT_EPS" hidden="1">"c1648"</definedName>
    <definedName name="IQ_EST_DATE" hidden="1">"c1634"</definedName>
    <definedName name="IQ_EST_EPS_GROWTH_1YR" hidden="1">"c1636"</definedName>
    <definedName name="IQ_EST_EPS_GROWTH_Q_1YR" hidden="1">"c1641"</definedName>
    <definedName name="IQ_EV_OVER_EMPLOYEE" hidden="1">"c1225"</definedName>
    <definedName name="IQ_EV_OVER_LTM_EBIT" hidden="1">"c1221"</definedName>
    <definedName name="IQ_EV_OVER_LTM_EBITDA" hidden="1">"c1223"</definedName>
    <definedName name="IQ_EV_OVER_LTM_REVENUE" hidden="1">"c1227"</definedName>
    <definedName name="IQ_EXCHANGE" hidden="1">"c405"</definedName>
    <definedName name="IQ_EXERCISE_PRICE"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"c413"</definedName>
    <definedName name="IQ_FDIC" hidden="1">"c417"</definedName>
    <definedName name="IQ_FFO" hidden="1">"c1574"</definedName>
    <definedName name="IQ_FHLB_DEBT" hidden="1">"c423"</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"c893"</definedName>
    <definedName name="IQ_FINANCING_CASH_SUPPL" hidden="1">"c899"</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"c451"</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OODWILL_NET" hidden="1">"c530"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"c192"</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"c511"</definedName>
    <definedName name="IQ_GW" hidden="1">"c530"</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"c907"</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NON" hidden="1">"c619"</definedName>
    <definedName name="IQ_INTEREST_INVEST_INC" hidden="1">"c619"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"c751"</definedName>
    <definedName name="IQ_ISS_STOCK_NET" hidden="1">"c1601"</definedName>
    <definedName name="IQ_LAND" hidden="1">"c645"</definedName>
    <definedName name="IQ_LASTSALEPRICE" hidden="1">"c646"</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IFOR" hidden="1">"c655"</definedName>
    <definedName name="IQ_LL" hidden="1">"c656"</definedName>
    <definedName name="IQ_LOAN_LEASE_RECEIV" hidden="1">"c657"</definedName>
    <definedName name="IQ_LOAN_LOSS" hidden="1">"c656"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"c1304"</definedName>
    <definedName name="IQ_MACHINERY" hidden="1">"c711"</definedName>
    <definedName name="IQ_MARKETCAP" hidden="1">"c712"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"c781"</definedName>
    <definedName name="IQ_NET_INC_BEFORE" hidden="1">"c344"</definedName>
    <definedName name="IQ_NET_INC_CF" hidden="1">"c793"</definedName>
    <definedName name="IQ_NET_INC_MARGIN" hidden="1">"c794"</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SFAS" hidden="1">"c795"</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RMAL_INC_AFTER" hidden="1">"c1605"</definedName>
    <definedName name="IQ_NORMAL_INC_AVAIL" hidden="1">"c1606"</definedName>
    <definedName name="IQ_NORMAL_INC_BEFORE" hidden="1">"c1607"</definedName>
    <definedName name="IQ_NOTES_PAY" hidden="1">"c1176"</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OCCUPY_EXP" hidden="1">"c839"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"c362"</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ISSUED" hidden="1">"c857"</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"c868"</definedName>
    <definedName name="IQ_OTHER_CURRENT_LIAB" hidden="1">"c877"</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"c1010"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"c1022"</definedName>
    <definedName name="IQ_OUTSTANDING_FILING_DATE" hidden="1">"c1023"</definedName>
    <definedName name="IQ_PART_TIME" hidden="1">"c1024"</definedName>
    <definedName name="IQ_PAY_ACCRUED" hidden="1">"c8"</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IODDATE" hidden="1">"c1034"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"c1052"</definedName>
    <definedName name="IQ_PREF_TOT" hidden="1">"c1044"</definedName>
    <definedName name="IQ_PREMIUMS_ANNUITY_REV" hidden="1">"c1067"</definedName>
    <definedName name="IQ_PREPAID_EXP" hidden="1">"c1068"</definedName>
    <definedName name="IQ_PREPAID_EXPEN" hidden="1">"c1068"</definedName>
    <definedName name="IQ_PRICE_OVER_BVPS" hidden="1">"c1026"</definedName>
    <definedName name="IQ_PRICE_OVER_LTM_EPS" hidden="1">"c1029"</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"c795"</definedName>
    <definedName name="IQ_PROFESSIONAL" hidden="1">"c1071"</definedName>
    <definedName name="IQ_PROFESSIONAL_TITLE" hidden="1">"c1072"</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"c1059"</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"c1090"</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NED_EARN" hidden="1">"c1092"</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"c1117"</definedName>
    <definedName name="IQ_REV" hidden="1">"c1122"</definedName>
    <definedName name="IQ_REV_BEFORE_LL" hidden="1">"c1123"</definedName>
    <definedName name="IQ_REV_UTI" hidden="1">"c1125"</definedName>
    <definedName name="IQ_REVENUE" hidden="1">"c1122"</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REIT" hidden="1">"c1161"</definedName>
    <definedName name="IQ_SGA_SUPPL" hidden="1">"c1162"</definedName>
    <definedName name="IQ_SGA_UTI" hidden="1">"c1163"</definedName>
    <definedName name="IQ_SHAREOUTSTANDING" hidden="1">"c83"</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L" hidden="1">"c1245"</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"c1279"</definedName>
    <definedName name="IQ_TOTAL_LIAB_TOTAL_ASSETS" hidden="1">"c1283"</definedName>
    <definedName name="IQ_TOTAL_LONG_DEBT" hidden="1">"c1617"</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PENSION_ASSETS" hidden="1">"c1290"</definedName>
    <definedName name="IQ_TOTAL_PENSION_EXP" hidden="1">"c1291"</definedName>
    <definedName name="IQ_TOTAL_PENSION_OBLIGATION" hidden="1">"c1292"</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UTI" hidden="1">"c1308"</definedName>
    <definedName name="IQ_TOTAL_REVENUE" hidden="1">"c1294"</definedName>
    <definedName name="IQ_TOTAL_SPECIAL" hidden="1">"c1618"</definedName>
    <definedName name="IQ_TOTAL_ST_BORROW" hidden="1">"c1177"</definedName>
    <definedName name="IQ_TOTAL_UNUSUAL" hidden="1">"c1508"</definedName>
    <definedName name="IQ_TRADE_AR" hidden="1">"c40"</definedName>
    <definedName name="IQ_TRADE_PRINCIPAL" hidden="1">"c1309"</definedName>
    <definedName name="IQ_TRADING_ASSETS" hidden="1">"c1310"</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"c1311"</definedName>
    <definedName name="IQ_TRUST_INC" hidden="1">"c1319"</definedName>
    <definedName name="IQ_TRUST_PREF" hidden="1">"c1320"</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PAID_CLAIMS" hidden="1">"c1330"</definedName>
    <definedName name="IQ_UNREALIZED_GAIN" hidden="1">"c1619"</definedName>
    <definedName name="IQ_US_GAAP" hidden="1">"c1331"</definedName>
    <definedName name="IQ_UTIL_PPE_NET" hidden="1">"c1620"</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IGHTED_AVG_PRICE" hidden="1">"c1334"</definedName>
    <definedName name="IQ_WIP_INV" hidden="1">"c1335"</definedName>
    <definedName name="IQ_WORKMEN_WRITTEN" hidden="1">"c1336"</definedName>
    <definedName name="IQ_YEARHIGH" hidden="1">"c1337"</definedName>
    <definedName name="IQ_YEARLOW" hidden="1">"c1338"</definedName>
    <definedName name="IQ_YTD" hidden="1">3000</definedName>
    <definedName name="IQ_Z_SCORE" hidden="1">"c1339"</definedName>
    <definedName name="j" localSheetId="3">#REF!</definedName>
    <definedName name="j">#REF!</definedName>
    <definedName name="k" localSheetId="3">#REF!</definedName>
    <definedName name="k">#REF!</definedName>
    <definedName name="libel_unite">[5]INDEX!$B$6</definedName>
    <definedName name="Life85" localSheetId="3">#REF!</definedName>
    <definedName name="Life85">#REF!</definedName>
    <definedName name="Life90" localSheetId="3">#REF!</definedName>
    <definedName name="Life90">#REF!</definedName>
    <definedName name="Life95" localSheetId="3">#REF!</definedName>
    <definedName name="Life95">#REF!</definedName>
    <definedName name="m" localSheetId="3">#REF!</definedName>
    <definedName name="m">#REF!</definedName>
    <definedName name="Mid" localSheetId="3">#REF!</definedName>
    <definedName name="Mid">#REF!</definedName>
    <definedName name="Monthly" localSheetId="3">#REF!</definedName>
    <definedName name="Monthly">#REF!</definedName>
    <definedName name="MoyAventis" localSheetId="3">'[6]Cours action'!#REF!</definedName>
    <definedName name="MoyAventis">'[6]Cours action'!#REF!</definedName>
    <definedName name="n" localSheetId="3">#REF!</definedName>
    <definedName name="n">#REF!</definedName>
    <definedName name="Nb_Mois2">[4]Hypothèses!$B$14</definedName>
    <definedName name="num_col" localSheetId="3">#REF!</definedName>
    <definedName name="num_col">#REF!</definedName>
    <definedName name="num_col_anc" localSheetId="3">#REF!</definedName>
    <definedName name="num_col_anc">#REF!</definedName>
    <definedName name="o" localSheetId="3">#REF!</definedName>
    <definedName name="o">#REF!</definedName>
    <definedName name="OperatingProfit2004" localSheetId="3">#REF!</definedName>
    <definedName name="OperatingProfit2004">#REF!</definedName>
    <definedName name="OperatingProfit2005" localSheetId="3">#REF!</definedName>
    <definedName name="OperatingProfit2005">#REF!</definedName>
    <definedName name="p" localSheetId="3">#REF!</definedName>
    <definedName name="p">#REF!</definedName>
    <definedName name="PeakSales" localSheetId="3">#REF!</definedName>
    <definedName name="PeakSales">#REF!</definedName>
    <definedName name="PeakYear" localSheetId="3">#REF!</definedName>
    <definedName name="PeakYear">#REF!</definedName>
    <definedName name="PGA_2001" localSheetId="3">#REF!</definedName>
    <definedName name="PGA_2001">#REF!</definedName>
    <definedName name="PGA_2002">'[7]PGA 2002'!$A$9:$IV$150</definedName>
    <definedName name="PRINT_AREA_MI" localSheetId="3">#REF!</definedName>
    <definedName name="PRINT_AREA_MI">#REF!</definedName>
    <definedName name="PSC_2001" localSheetId="3">#REF!</definedName>
    <definedName name="PSC_2001">#REF!</definedName>
    <definedName name="PSC_2002">'[7]PSC 2002'!$A$9:$IV$100</definedName>
    <definedName name="PV_Rev" localSheetId="3">#REF!</definedName>
    <definedName name="PV_Rev">#REF!</definedName>
    <definedName name="q" localSheetId="3">#REF!</definedName>
    <definedName name="q">#REF!</definedName>
    <definedName name="realise11" localSheetId="3">#REF!</definedName>
    <definedName name="realise11">#REF!</definedName>
    <definedName name="Return" localSheetId="3">#REF!</definedName>
    <definedName name="Return">#REF!</definedName>
    <definedName name="Revenue2004" localSheetId="3">#REF!</definedName>
    <definedName name="Revenue2004">#REF!</definedName>
    <definedName name="Revenue2005" localSheetId="3">#REF!</definedName>
    <definedName name="Revenue2005">#REF!</definedName>
    <definedName name="s" localSheetId="3">#REF!</definedName>
    <definedName name="s">#REF!</definedName>
    <definedName name="societe" localSheetId="3">#REF!</definedName>
    <definedName name="societe">#REF!</definedName>
    <definedName name="SPWS_WBID">"9D8A8355-1ED7-11D5-9D29-0010A4C4F3F8"</definedName>
    <definedName name="Summary2001" localSheetId="3">#REF!</definedName>
    <definedName name="Summary2001">#REF!</definedName>
    <definedName name="Summary2002" localSheetId="3">#REF!</definedName>
    <definedName name="Summary2002">#REF!</definedName>
    <definedName name="t" localSheetId="3">#REF!</definedName>
    <definedName name="t">#REF!</definedName>
    <definedName name="TC" localSheetId="3">#REF!</definedName>
    <definedName name="TC">#REF!</definedName>
    <definedName name="TFT" localSheetId="3">#REF!</definedName>
    <definedName name="TFT">#REF!</definedName>
    <definedName name="TMData_AGR" localSheetId="3">#REF!</definedName>
    <definedName name="TMData_AGR">#REF!</definedName>
    <definedName name="TMData_CORE" localSheetId="3">#REF!</definedName>
    <definedName name="TMData_CORE">#REF!</definedName>
    <definedName name="TO_2001" localSheetId="3">#REF!</definedName>
    <definedName name="TO_2001">#REF!</definedName>
    <definedName name="TO_2002">'[7]TO 2002'!$A$9:$IV$64</definedName>
    <definedName name="top" localSheetId="3">#REF!</definedName>
    <definedName name="top">#REF!</definedName>
    <definedName name="TQData_AGR" localSheetId="3">#REF!</definedName>
    <definedName name="TQData_AGR">#REF!</definedName>
    <definedName name="TQData_CORE" localSheetId="3">#REF!</definedName>
    <definedName name="TQData_CORE">#REF!</definedName>
    <definedName name="Transfert_In_2001">'[4]Transfert In_2001'!$A$1:$N$42</definedName>
    <definedName name="Transfert_Out_2001">'[4]Transfert Out_2001'!$A$1:$M$42</definedName>
    <definedName name="u" localSheetId="3">#REF!</definedName>
    <definedName name="u">#REF!</definedName>
    <definedName name="v" localSheetId="3">#REF!</definedName>
    <definedName name="v">#REF!</definedName>
    <definedName name="Value" localSheetId="3">#REF!</definedName>
    <definedName name="Value">#REF!</definedName>
    <definedName name="Value_pre_step" localSheetId="3">#REF!</definedName>
    <definedName name="Value_pre_step">#REF!</definedName>
    <definedName name="Ventes_2001">'[4]Ventes 2001'!$A$1:$X$33</definedName>
    <definedName name="Version_TFT" localSheetId="3">'[8]1- Hierarchie TFT'!#REF!</definedName>
    <definedName name="Version_TFT">'[8]1- Hierarchie TFT'!#REF!</definedName>
    <definedName name="w" localSheetId="3">#REF!</definedName>
    <definedName name="w">#REF!</definedName>
    <definedName name="x" localSheetId="3">#REF!</definedName>
    <definedName name="x">#REF!</definedName>
    <definedName name="XXX" localSheetId="3">'[9]1- Hierarchie TFT'!#REF!</definedName>
    <definedName name="XXX">'[9]1- Hierarchie TFT'!#REF!</definedName>
    <definedName name="y" localSheetId="3">#REF!</definedName>
    <definedName name="y">#REF!</definedName>
    <definedName name="z" localSheetId="3">#REF!</definedName>
    <definedName name="z">#REF!</definedName>
    <definedName name="_xlnm.Print_Area" localSheetId="1">'Business Net Income 9M-2017'!$A$1:$O$35</definedName>
    <definedName name="_xlnm.Print_Area" localSheetId="0">'Business Net Income Q3 2017'!$A$1:$O$35</definedName>
    <definedName name="_xlnm.Print_Area" localSheetId="2">'Consolidated P&amp;L'!$A$1:$E$33</definedName>
    <definedName name="_xlnm.Print_Area" localSheetId="4">'Reconciliation 9M 2017'!$A$1:$E$33</definedName>
    <definedName name="_xlnm.Print_Area" localSheetId="3">'Reconciliation Q3 2017'!$A$1:$E$33</definedName>
    <definedName name="_xlnm.Print_Area">#REF!</definedName>
    <definedName name="Zone_impres_MI" localSheetId="3">#REF!</definedName>
    <definedName name="Zone_impres_MI">#REF!</definedName>
  </definedNames>
  <calcPr calcId="145621"/>
</workbook>
</file>

<file path=xl/calcChain.xml><?xml version="1.0" encoding="utf-8"?>
<calcChain xmlns="http://schemas.openxmlformats.org/spreadsheetml/2006/main">
  <c r="E5" i="19" l="1"/>
  <c r="B18" i="19" l="1"/>
  <c r="M21" i="21"/>
  <c r="F14" i="21"/>
  <c r="M21" i="16"/>
  <c r="F9" i="16"/>
  <c r="B9" i="16"/>
  <c r="D8" i="1"/>
  <c r="D18" i="1"/>
  <c r="B8" i="1"/>
  <c r="B18" i="1"/>
  <c r="B21" i="1"/>
  <c r="B24" i="1"/>
  <c r="B30" i="1"/>
  <c r="B26" i="1"/>
  <c r="B28" i="1"/>
  <c r="B31" i="1"/>
  <c r="E24" i="18"/>
  <c r="D5" i="18"/>
  <c r="E5" i="18" s="1"/>
  <c r="C8" i="1"/>
  <c r="C18" i="1"/>
  <c r="D21" i="1"/>
  <c r="D24" i="1"/>
  <c r="D26" i="1"/>
  <c r="D28" i="1"/>
  <c r="E8" i="1"/>
  <c r="E18" i="1"/>
  <c r="E21" i="1"/>
  <c r="E24" i="1"/>
  <c r="E26" i="1"/>
  <c r="E28" i="1"/>
  <c r="B8" i="16"/>
  <c r="G9" i="16"/>
  <c r="G18" i="16"/>
  <c r="D30" i="1"/>
  <c r="M9" i="16"/>
  <c r="M18" i="16"/>
  <c r="M23" i="16"/>
  <c r="C9" i="16"/>
  <c r="C18" i="16"/>
  <c r="K18" i="16"/>
  <c r="N18" i="16" s="1"/>
  <c r="N19" i="16" s="1"/>
  <c r="N16" i="16"/>
  <c r="N17" i="16"/>
  <c r="C9" i="21"/>
  <c r="C18" i="21" s="1"/>
  <c r="G9" i="21"/>
  <c r="G18" i="21"/>
  <c r="K18" i="21"/>
  <c r="N16" i="21"/>
  <c r="N17" i="21"/>
  <c r="B9" i="21"/>
  <c r="M9" i="21" s="1"/>
  <c r="F9" i="21"/>
  <c r="F18" i="21" s="1"/>
  <c r="B12" i="21"/>
  <c r="B8" i="21"/>
  <c r="B14" i="21"/>
  <c r="M14" i="21"/>
  <c r="M12" i="21"/>
  <c r="M8" i="21"/>
  <c r="B18" i="21"/>
  <c r="B19" i="21"/>
  <c r="C21" i="1"/>
  <c r="C24" i="1"/>
  <c r="C26" i="1"/>
  <c r="C28" i="1"/>
  <c r="C31" i="1"/>
  <c r="C30" i="1"/>
  <c r="C8" i="21"/>
  <c r="D5" i="19"/>
  <c r="G14" i="21"/>
  <c r="G12" i="21"/>
  <c r="G8" i="21"/>
  <c r="C14" i="21"/>
  <c r="C12" i="21"/>
  <c r="O30" i="16"/>
  <c r="J18" i="16"/>
  <c r="N15" i="16"/>
  <c r="G14" i="16"/>
  <c r="F14" i="16"/>
  <c r="C14" i="16"/>
  <c r="N13" i="16"/>
  <c r="N14" i="16" s="1"/>
  <c r="H13" i="16"/>
  <c r="G12" i="16"/>
  <c r="F12" i="16"/>
  <c r="C12" i="16"/>
  <c r="N11" i="16"/>
  <c r="H11" i="16"/>
  <c r="G10" i="16"/>
  <c r="F18" i="16"/>
  <c r="G8" i="16"/>
  <c r="F8" i="16"/>
  <c r="C8" i="16"/>
  <c r="N7" i="16"/>
  <c r="H7" i="16"/>
  <c r="N6" i="16"/>
  <c r="H6" i="16"/>
  <c r="N5" i="16"/>
  <c r="H5" i="16"/>
  <c r="G10" i="21"/>
  <c r="N12" i="16"/>
  <c r="N8" i="16"/>
  <c r="N9" i="16"/>
  <c r="N10" i="16"/>
  <c r="G19" i="16"/>
  <c r="G19" i="21"/>
  <c r="F19" i="16"/>
  <c r="C19" i="16"/>
  <c r="F10" i="16"/>
  <c r="H9" i="16"/>
  <c r="C10" i="16"/>
  <c r="H18" i="16"/>
  <c r="O30" i="21"/>
  <c r="J18" i="21"/>
  <c r="N15" i="21"/>
  <c r="N13" i="21"/>
  <c r="O13" i="21" s="1"/>
  <c r="H13" i="21"/>
  <c r="D13" i="21"/>
  <c r="F12" i="21"/>
  <c r="N11" i="21"/>
  <c r="O11" i="21" s="1"/>
  <c r="H11" i="21"/>
  <c r="D11" i="21"/>
  <c r="F8" i="21"/>
  <c r="N7" i="21"/>
  <c r="O7" i="21" s="1"/>
  <c r="H7" i="21"/>
  <c r="D7" i="21"/>
  <c r="N6" i="21"/>
  <c r="O6" i="21" s="1"/>
  <c r="H6" i="21"/>
  <c r="D6" i="21"/>
  <c r="N5" i="21"/>
  <c r="H5" i="21"/>
  <c r="D5" i="21"/>
  <c r="E24" i="19"/>
  <c r="D9" i="21"/>
  <c r="O5" i="21"/>
  <c r="D31" i="1"/>
  <c r="E31" i="1"/>
  <c r="E30" i="1"/>
  <c r="O5" i="16"/>
  <c r="D5" i="16"/>
  <c r="O6" i="16"/>
  <c r="D6" i="16"/>
  <c r="M8" i="16"/>
  <c r="O7" i="16"/>
  <c r="D7" i="16"/>
  <c r="M12" i="16"/>
  <c r="O11" i="16"/>
  <c r="D11" i="16"/>
  <c r="M14" i="16"/>
  <c r="D13" i="16"/>
  <c r="B12" i="16"/>
  <c r="B10" i="16"/>
  <c r="B14" i="16"/>
  <c r="B18" i="16"/>
  <c r="B19" i="16"/>
  <c r="D9" i="16"/>
  <c r="O9" i="16"/>
  <c r="M10" i="16"/>
  <c r="D18" i="16"/>
  <c r="M24" i="16"/>
  <c r="M25" i="16" s="1"/>
  <c r="M19" i="16"/>
  <c r="M28" i="16"/>
  <c r="M10" i="21" l="1"/>
  <c r="M18" i="21"/>
  <c r="C19" i="21"/>
  <c r="D18" i="21"/>
  <c r="F19" i="21"/>
  <c r="H18" i="21"/>
  <c r="H9" i="21"/>
  <c r="N12" i="21"/>
  <c r="F10" i="21"/>
  <c r="N9" i="21"/>
  <c r="N10" i="21" s="1"/>
  <c r="C10" i="21"/>
  <c r="B10" i="21"/>
  <c r="N8" i="21"/>
  <c r="N14" i="21"/>
  <c r="N18" i="21"/>
  <c r="N23" i="21" s="1"/>
  <c r="O13" i="16"/>
  <c r="N24" i="16"/>
  <c r="N23" i="16"/>
  <c r="O18" i="16"/>
  <c r="N19" i="21"/>
  <c r="O9" i="21" l="1"/>
  <c r="M19" i="21"/>
  <c r="M24" i="21"/>
  <c r="M23" i="21"/>
  <c r="N24" i="21"/>
  <c r="N28" i="21" s="1"/>
  <c r="O18" i="21"/>
  <c r="N25" i="16"/>
  <c r="N28" i="16"/>
  <c r="O28" i="16" s="1"/>
  <c r="O24" i="16"/>
  <c r="N25" i="21"/>
  <c r="M28" i="21" l="1"/>
  <c r="O28" i="21" s="1"/>
  <c r="M25" i="21"/>
  <c r="O24" i="21"/>
</calcChain>
</file>

<file path=xl/sharedStrings.xml><?xml version="1.0" encoding="utf-8"?>
<sst xmlns="http://schemas.openxmlformats.org/spreadsheetml/2006/main" count="195" uniqueCount="94">
  <si>
    <t>Net sales</t>
  </si>
  <si>
    <t>Other revenues</t>
  </si>
  <si>
    <t>Cost of sales</t>
  </si>
  <si>
    <t>Gross profit</t>
  </si>
  <si>
    <t>Research and development expenses</t>
  </si>
  <si>
    <t>Selling and general expenses</t>
  </si>
  <si>
    <t>Other operating income</t>
  </si>
  <si>
    <t>Other operating expenses</t>
  </si>
  <si>
    <t>Amortization of intangible assets</t>
  </si>
  <si>
    <t>Impairment of intangible assets</t>
  </si>
  <si>
    <t>Operating income</t>
  </si>
  <si>
    <t>Financial income</t>
  </si>
  <si>
    <t>Income before tax and associates and joint ventures</t>
  </si>
  <si>
    <t>Income tax expense</t>
  </si>
  <si>
    <t>Net income attributable to non-controlling interests</t>
  </si>
  <si>
    <t>Business net income</t>
  </si>
  <si>
    <t>Share of items listed above attributable to non-controlling interests</t>
  </si>
  <si>
    <t>Average number of shares outstanding (million)</t>
  </si>
  <si>
    <t>Pharmaceuticals</t>
  </si>
  <si>
    <t>Vaccines</t>
  </si>
  <si>
    <t>As % of net sales</t>
  </si>
  <si>
    <t>Business operating income</t>
  </si>
  <si>
    <t>€ million</t>
  </si>
  <si>
    <t>Net income attributable to equity holders of Sanofi</t>
  </si>
  <si>
    <t>Change</t>
  </si>
  <si>
    <t>Other tax items</t>
  </si>
  <si>
    <t>Financial expenses</t>
  </si>
  <si>
    <t>Others</t>
  </si>
  <si>
    <t>Total Group</t>
  </si>
  <si>
    <t>Gross Profit</t>
  </si>
  <si>
    <t>Restructuring costs and similar items</t>
  </si>
  <si>
    <t>IFRS Earnings per share (in euros)</t>
  </si>
  <si>
    <t>Tax rate**</t>
  </si>
  <si>
    <t xml:space="preserve">  Cost of Sales</t>
  </si>
  <si>
    <t xml:space="preserve">  Research and development expenses</t>
  </si>
  <si>
    <t xml:space="preserve">  As % of net sales</t>
  </si>
  <si>
    <t xml:space="preserve">  Selling and general expenses</t>
  </si>
  <si>
    <t xml:space="preserve">  Other operating income/expenses</t>
  </si>
  <si>
    <t xml:space="preserve">  Net income attributable to non controlling interests </t>
  </si>
  <si>
    <t>Financial income &amp; expenses</t>
  </si>
  <si>
    <t>Income tax expenses</t>
  </si>
  <si>
    <t>Business earnings / share (in €)***</t>
  </si>
  <si>
    <t>-</t>
  </si>
  <si>
    <t xml:space="preserve">  Share of profit/loss of associates* and joint-ventures</t>
  </si>
  <si>
    <t xml:space="preserve">  Other revenues</t>
  </si>
  <si>
    <r>
      <t>*</t>
    </r>
    <r>
      <rPr>
        <sz val="10"/>
        <color theme="0"/>
        <rFont val="Arial"/>
        <family val="2"/>
      </rPr>
      <t>**</t>
    </r>
    <r>
      <rPr>
        <sz val="10"/>
        <rFont val="Arial"/>
        <family val="2"/>
      </rPr>
      <t xml:space="preserve"> Net of tax.</t>
    </r>
  </si>
  <si>
    <t>Other gains and losses, and litigation</t>
  </si>
  <si>
    <t>Tax effect of:</t>
  </si>
  <si>
    <t>Other tax effects</t>
  </si>
  <si>
    <t>Restructuring costs of associates and joint ventures, and expenses arising from the impact of acquisitions on associates and joint ventures</t>
  </si>
  <si>
    <t>Business net income excl. Animal Health business</t>
  </si>
  <si>
    <t>Business net income of Animal Health business</t>
  </si>
  <si>
    <t>Expenses arising from the impact of acquisitions on inventories</t>
  </si>
  <si>
    <r>
      <t>Amortization of intangible assets</t>
    </r>
    <r>
      <rPr>
        <vertAlign val="superscript"/>
        <sz val="9"/>
        <color theme="1"/>
        <rFont val="Arial"/>
        <family val="2"/>
      </rPr>
      <t>(1)</t>
    </r>
  </si>
  <si>
    <t>Reconciliation of consolidated net income attributable to equity holders of Sanofi to business net income</t>
  </si>
  <si>
    <t>Fair value remeasurement of contingent consideration</t>
  </si>
  <si>
    <t>Share of profit/(loss) of associates and joint ventures</t>
  </si>
  <si>
    <t>Net income</t>
  </si>
  <si>
    <r>
      <t xml:space="preserve">Other gains and losses, and litigation </t>
    </r>
    <r>
      <rPr>
        <vertAlign val="superscript"/>
        <sz val="10"/>
        <color theme="1"/>
        <rFont val="Arial"/>
        <family val="2"/>
      </rPr>
      <t>(2)</t>
    </r>
  </si>
  <si>
    <r>
      <t>**</t>
    </r>
    <r>
      <rPr>
        <sz val="10"/>
        <color theme="0"/>
        <rFont val="Arial"/>
        <family val="2"/>
      </rPr>
      <t>*</t>
    </r>
    <r>
      <rPr>
        <sz val="10"/>
        <rFont val="Arial"/>
        <family val="2"/>
      </rPr>
      <t xml:space="preserve"> Determined on the basis of Business income before tax, associates, and non-controlling interests.</t>
    </r>
  </si>
  <si>
    <r>
      <rPr>
        <vertAlign val="superscript"/>
        <sz val="8"/>
        <rFont val="Arial"/>
        <family val="2"/>
      </rPr>
      <t xml:space="preserve">(1) </t>
    </r>
    <r>
      <rPr>
        <sz val="8"/>
        <rFont val="Arial"/>
        <family val="2"/>
      </rPr>
      <t>Animal Health results and gain on disposal are reported separately in accordance with IFRS 5 (Non-Current Assets Held for Sale and Discontinued Operations).</t>
    </r>
  </si>
  <si>
    <t>Net income excluding the exchanged/held-for-exchange Animal Health business</t>
  </si>
  <si>
    <t>Net income/(loss) of the exchanged/held-for-exchange Animal Health business</t>
  </si>
  <si>
    <t>Earnings per share excluding the exchanged/held-for-exchange Animal Health business (in euros)</t>
  </si>
  <si>
    <r>
      <t xml:space="preserve">Animal Health items </t>
    </r>
    <r>
      <rPr>
        <vertAlign val="superscript"/>
        <sz val="10"/>
        <color theme="1"/>
        <rFont val="Arial"/>
        <family val="2"/>
      </rPr>
      <t>(3)</t>
    </r>
  </si>
  <si>
    <r>
      <t xml:space="preserve">Other Sanofi Pasteur MSD items </t>
    </r>
    <r>
      <rPr>
        <vertAlign val="superscript"/>
        <sz val="10"/>
        <color theme="1"/>
        <rFont val="Arial"/>
        <family val="2"/>
      </rPr>
      <t>(4)</t>
    </r>
  </si>
  <si>
    <r>
      <t xml:space="preserve">IFRS earnings per share </t>
    </r>
    <r>
      <rPr>
        <b/>
        <vertAlign val="superscript"/>
        <sz val="12"/>
        <color theme="1"/>
        <rFont val="Arial"/>
        <family val="2"/>
      </rPr>
      <t xml:space="preserve">(5) </t>
    </r>
    <r>
      <rPr>
        <b/>
        <sz val="12"/>
        <color theme="1"/>
        <rFont val="Arial"/>
        <family val="2"/>
      </rPr>
      <t>(in euros)</t>
    </r>
  </si>
  <si>
    <t>(4)   In 2016, includes the following items: impact of the discontinuation of the equity accounting of the Sanofi Pasteur MSD business net income since the announcement by Sanofi and Merck of their intent to end their joint vaccine operations in Europe.</t>
  </si>
  <si>
    <t>Q3 2017</t>
  </si>
  <si>
    <t>Third quarter 2017</t>
  </si>
  <si>
    <t>Q3 2016</t>
  </si>
  <si>
    <t>Nine months 2017</t>
  </si>
  <si>
    <r>
      <t xml:space="preserve">Q3 2017 </t>
    </r>
    <r>
      <rPr>
        <b/>
        <vertAlign val="superscript"/>
        <sz val="9"/>
        <rFont val="Arial"/>
        <family val="2"/>
      </rPr>
      <t>(1)</t>
    </r>
  </si>
  <si>
    <r>
      <t xml:space="preserve">Q3 2016 </t>
    </r>
    <r>
      <rPr>
        <b/>
        <vertAlign val="superscript"/>
        <sz val="9"/>
        <rFont val="Arial"/>
        <family val="2"/>
      </rPr>
      <t>(1)</t>
    </r>
  </si>
  <si>
    <t>_</t>
  </si>
  <si>
    <t>*** Based on an average number of shares outstanding of 1,254.3 million in the third quarter of 2017 and 1,288.5 million in the third quarter of 2016.</t>
  </si>
  <si>
    <t>9M 2017</t>
  </si>
  <si>
    <t>9M 2016</t>
  </si>
  <si>
    <t>*** Based on an average number of shares outstanding of 1,258.3 million in the first nine months of 2017 and 1,287.9 million in the first nine months of 2016.</t>
  </si>
  <si>
    <r>
      <t xml:space="preserve">9M 2017 </t>
    </r>
    <r>
      <rPr>
        <b/>
        <vertAlign val="superscript"/>
        <sz val="9"/>
        <rFont val="Arial"/>
        <family val="2"/>
      </rPr>
      <t>(1)</t>
    </r>
  </si>
  <si>
    <r>
      <t xml:space="preserve">9M 2016 </t>
    </r>
    <r>
      <rPr>
        <b/>
        <vertAlign val="superscript"/>
        <sz val="9"/>
        <rFont val="Arial"/>
        <family val="2"/>
      </rPr>
      <t>(1)</t>
    </r>
  </si>
  <si>
    <t>(1)   Of which related to amortization expense generated by the remeasurement of intangible assets as part of business combinations:  €400 million in the third quarter of 2017 and €367 million in the third quarter of 2016.</t>
  </si>
  <si>
    <r>
      <rPr>
        <sz val="8"/>
        <color theme="0"/>
        <rFont val="Arial"/>
        <family val="2"/>
      </rPr>
      <t xml:space="preserve">(2)   </t>
    </r>
    <r>
      <rPr>
        <sz val="8"/>
        <rFont val="Arial"/>
        <family val="2"/>
      </rPr>
      <t>In 2016: impairment loss of Alnylam investment for the difference between historical cost and market value based on the stock price as of September 30, 2016. On October 5, 2016, Alnylam announced the decision to end Revusiran development program. As a consequence, the stock price dropped by 48% on October 6, 2016.</t>
    </r>
  </si>
  <si>
    <t>(5)   Based on an average number of shares outstanding of 1,258.3 million in the first nine months of 2017 and 1,287.9 million in the first nine months of 2016.</t>
  </si>
  <si>
    <t>(5)   Based on an average number of shares outstanding of 1,254.3 million in the third quarter of 2017 and 1,288.5 million in the third quarter of 2016.</t>
  </si>
  <si>
    <t>(1)   Of which related to amortization expense generated by the remeasurement of intangible assets as part of business combinations:  €1,319 million in the first nine months of 2017 and €1,176 million in the first nine months of 2016.</t>
  </si>
  <si>
    <t>(3)   In 2017, mainly price adjustment related to divestment of the Animal Health Business</t>
  </si>
  <si>
    <r>
      <rPr>
        <sz val="8"/>
        <color theme="0"/>
        <rFont val="Arial"/>
        <family val="2"/>
      </rPr>
      <t xml:space="preserve">(3)   </t>
    </r>
    <r>
      <rPr>
        <sz val="8"/>
        <rFont val="Arial"/>
        <family val="2"/>
      </rPr>
      <t>In 2016, includes the following items: impact of the discontinuation of depreciation and impairment of Property, Plant &amp; Equipment starting at IFRS 5 application (Non-current assets held for sale and discontinued operations), impact of the amortization and impairment of intangible assets until IFRS 5 application, costs incurred as a result of the divestment, as well as tax effect of these items.</t>
    </r>
  </si>
  <si>
    <t xml:space="preserve">        In 2016, includes the following items: impact of the discontinuation of depreciation and impairment of Property, Plant &amp; Equipment starting at IFRS 5 application (Non-current assets held for sale and discontinued operations), impact of the amortization and impairment of intangible assets until IFRS 5 application, costs incurred as a result of the divestment, as well as tax effect of these items</t>
  </si>
  <si>
    <t>(3)   In 2017, net gain resulting from the divestment of the Animal Health business, including a price adjustment.</t>
  </si>
  <si>
    <t xml:space="preserve">(2)   In 2017, includes an adjustment to vendor's guarantee provision in connection with past divestment, and the carve-out costs related to the EU Generics divestment process.
</t>
  </si>
  <si>
    <t>Business net income statement - Third-quarter 2017</t>
  </si>
  <si>
    <t>Business net income statement - Nine months 2017</t>
  </si>
  <si>
    <t>Consolidated income statements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</si>
</sst>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41" formatCode="_(* #,##0_);_(* \(#,##0\);_(* &quot;-&quot;_);_(@_)"/>
    <numFmt numFmtId="43" formatCode="_(* #,##0.00_);_(* \(#,##0.00\);_(* &quot;-&quot;??_);_(@_)"/>
    <numFmt numFmtId="164" formatCode="_-* #,##0.00\ &quot;€&quot;_-;\-* #,##0.00\ &quot;€&quot;_-;_-* &quot;-&quot;??\ &quot;€&quot;_-;_-@_-"/>
    <numFmt numFmtId="165" formatCode="_-* #,##0.00_-;\-* #,##0.00_-;_-* &quot;-&quot;??_-;_-@_-"/>
    <numFmt numFmtId="166" formatCode="#,##0&quot; &quot;;\(#,##0\)"/>
    <numFmt numFmtId="167" formatCode="#,##0;\(#,##0\)"/>
    <numFmt numFmtId="168" formatCode="#,##0.00;\(#,##0.00\)"/>
    <numFmt numFmtId="169" formatCode="_-* #,##0.00\ _D_M_-;\-* #,##0.00\ _D_M_-;_-* &quot;-&quot;??\ _D_M_-;_-@_-"/>
    <numFmt numFmtId="170" formatCode="_-* #,##0\ _D_M_-;\-* #,##0\ _D_M_-;_-* &quot;-&quot;\ _D_M_-;_-@_-"/>
    <numFmt numFmtId="171" formatCode="_-* #,##0\ &quot;DM&quot;_-;\-* #,##0\ &quot;DM&quot;_-;_-* &quot;-&quot;\ &quot;DM&quot;_-;_-@_-"/>
    <numFmt numFmtId="172" formatCode="_-* #,##0.00\ &quot;DM&quot;_-;\-* #,##0.00\ &quot;DM&quot;_-;_-* &quot;-&quot;??\ &quot;DM&quot;_-;_-@_-"/>
    <numFmt numFmtId="173" formatCode="#,##0;\(#,##0\);&quot;-&quot;"/>
    <numFmt numFmtId="174" formatCode="#,##0.000;\(#,##0.000\)"/>
    <numFmt numFmtId="175" formatCode="0.0%"/>
    <numFmt numFmtId="176" formatCode="##,##0.0%;\ \(####0.0%\);\ \-"/>
    <numFmt numFmtId="177" formatCode="#,##0.0;\(#,##0.0\);&quot;-&quot;"/>
    <numFmt numFmtId="178" formatCode="_-* #,##0\ _€_-;\-* #,##0\ _€_-;_-* &quot;-&quot;??\ _€_-;_-@_-"/>
    <numFmt numFmtId="179" formatCode="#,##0;\(#,##0\);\-"/>
    <numFmt numFmtId="180" formatCode="#,##0.0;\(#,##0.0\);\-"/>
    <numFmt numFmtId="181" formatCode="##,##0.0%;\ \(####0.0%\);##,##0.0%"/>
    <numFmt numFmtId="182" formatCode="#,##0_);\(#,##0\);\–_)"/>
    <numFmt numFmtId="183" formatCode="#,##0;\(#,##0\);\ \-\ "/>
    <numFmt numFmtId="184" formatCode="_(&quot;€&quot;* #,##0.00_);_(&quot;€&quot;* \(#,##0.00\);_(&quot;€&quot;* &quot;-&quot;??_);_(@_)"/>
    <numFmt numFmtId="185" formatCode="_(&quot;€&quot;* #,##0_);_(&quot;€&quot;* \(#,##0\);_(&quot;€&quot;* &quot;-&quot;_);_(@_)"/>
  </numFmts>
  <fonts count="105">
    <font>
      <sz val="10"/>
      <name val="Arial"/>
    </font>
    <font>
      <sz val="11"/>
      <color theme="1"/>
      <name val="Calibri"/>
      <family val="2"/>
      <scheme val="minor"/>
    </font>
    <font>
      <sz val="11"/>
      <color theme="1"/>
      <name val="Calibri"/>
      <family val="2"/>
      <scheme val="minor"/>
    </font>
    <font>
      <sz val="10"/>
      <name val="Arial"/>
      <family val="2"/>
    </font>
    <font>
      <sz val="10"/>
      <name val="Arial"/>
      <family val="2"/>
    </font>
    <font>
      <sz val="10"/>
      <color indexed="9"/>
      <name val="Arial"/>
      <family val="2"/>
    </font>
    <font>
      <i/>
      <sz val="10"/>
      <color indexed="13"/>
      <name val="Arial"/>
      <family val="2"/>
    </font>
    <font>
      <sz val="10"/>
      <color indexed="13"/>
      <name val="Arial"/>
      <family val="2"/>
    </font>
    <font>
      <b/>
      <i/>
      <sz val="9"/>
      <name val="Arial"/>
      <family val="2"/>
    </font>
    <font>
      <b/>
      <sz val="9"/>
      <name val="Arial"/>
      <family val="2"/>
    </font>
    <font>
      <sz val="8"/>
      <name val="Arial"/>
      <family val="2"/>
    </font>
    <font>
      <i/>
      <sz val="10"/>
      <name val="Arial"/>
      <family val="2"/>
    </font>
    <font>
      <sz val="11"/>
      <color indexed="63"/>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54"/>
      <name val="Calibri"/>
      <family val="2"/>
    </font>
    <font>
      <sz val="11"/>
      <color indexed="20"/>
      <name val="Calibri"/>
      <family val="2"/>
    </font>
    <font>
      <sz val="10"/>
      <name val="Geneva"/>
    </font>
    <font>
      <sz val="11"/>
      <color indexed="60"/>
      <name val="Calibri"/>
      <family val="2"/>
    </font>
    <font>
      <b/>
      <sz val="11"/>
      <color indexed="18"/>
      <name val="Times New Roman"/>
      <family val="1"/>
    </font>
    <font>
      <sz val="12"/>
      <color indexed="18"/>
      <name val="MS Sans Serif"/>
      <family val="2"/>
    </font>
    <font>
      <b/>
      <sz val="12"/>
      <color indexed="9"/>
      <name val="Times New Roman"/>
      <family val="1"/>
    </font>
    <font>
      <b/>
      <sz val="11"/>
      <color indexed="18"/>
      <name val="Arial Narrow"/>
      <family val="2"/>
    </font>
    <font>
      <b/>
      <sz val="12"/>
      <color indexed="18"/>
      <name val="Times New Roman"/>
      <family val="1"/>
    </font>
    <font>
      <sz val="11"/>
      <color indexed="56"/>
      <name val="Arial"/>
      <family val="2"/>
    </font>
    <font>
      <b/>
      <sz val="20"/>
      <color indexed="9"/>
      <name val="Times New Roman"/>
      <family val="1"/>
    </font>
    <font>
      <sz val="11"/>
      <color indexed="17"/>
      <name val="Calibri"/>
      <family val="2"/>
    </font>
    <font>
      <b/>
      <sz val="11"/>
      <color indexed="63"/>
      <name val="Calibri"/>
      <family val="2"/>
    </font>
    <font>
      <i/>
      <sz val="11"/>
      <color indexed="23"/>
      <name val="Calibri"/>
      <family val="2"/>
    </font>
    <font>
      <b/>
      <sz val="18"/>
      <color indexed="16"/>
      <name val="Cambria"/>
      <family val="2"/>
    </font>
    <font>
      <b/>
      <sz val="15"/>
      <color indexed="16"/>
      <name val="Calibri"/>
      <family val="2"/>
    </font>
    <font>
      <b/>
      <sz val="13"/>
      <color indexed="16"/>
      <name val="Calibri"/>
      <family val="2"/>
    </font>
    <font>
      <b/>
      <sz val="11"/>
      <color indexed="16"/>
      <name val="Calibri"/>
      <family val="2"/>
    </font>
    <font>
      <b/>
      <sz val="11"/>
      <color indexed="9"/>
      <name val="Calibri"/>
      <family val="2"/>
    </font>
    <font>
      <sz val="8"/>
      <name val="Arial"/>
      <family val="2"/>
    </font>
    <font>
      <sz val="11"/>
      <name val="Times New Roman"/>
      <family val="1"/>
    </font>
    <font>
      <b/>
      <sz val="10"/>
      <name val="Arial"/>
      <family val="2"/>
    </font>
    <font>
      <u/>
      <sz val="10"/>
      <color indexed="14"/>
      <name val="MS Sans Serif"/>
      <family val="2"/>
    </font>
    <font>
      <sz val="18"/>
      <name val="Times New Roman"/>
      <family val="1"/>
    </font>
    <font>
      <b/>
      <sz val="13"/>
      <name val="Times New Roman"/>
      <family val="1"/>
    </font>
    <font>
      <b/>
      <i/>
      <sz val="12"/>
      <name val="Times New Roman"/>
      <family val="1"/>
    </font>
    <font>
      <i/>
      <sz val="12"/>
      <name val="Times New Roman"/>
      <family val="1"/>
    </font>
    <font>
      <sz val="10"/>
      <name val="Courier"/>
      <family val="3"/>
    </font>
    <font>
      <b/>
      <sz val="12"/>
      <color indexed="62"/>
      <name val="Arial"/>
      <family val="2"/>
    </font>
    <font>
      <sz val="12"/>
      <color indexed="62"/>
      <name val="Arial"/>
      <family val="2"/>
    </font>
    <font>
      <b/>
      <sz val="16"/>
      <color indexed="62"/>
      <name val="Arial"/>
      <family val="2"/>
    </font>
    <font>
      <sz val="10"/>
      <color indexed="62"/>
      <name val="Arial"/>
      <family val="2"/>
    </font>
    <font>
      <sz val="10"/>
      <color indexed="62"/>
      <name val="Geneva"/>
    </font>
    <font>
      <vertAlign val="superscript"/>
      <sz val="7"/>
      <color indexed="62"/>
      <name val="Geneva"/>
    </font>
    <font>
      <b/>
      <sz val="16"/>
      <color indexed="20"/>
      <name val="Arial"/>
      <family val="2"/>
    </font>
    <font>
      <sz val="10"/>
      <color rgb="FFFF0000"/>
      <name val="Arial"/>
      <family val="2"/>
    </font>
    <font>
      <sz val="12"/>
      <color rgb="FFFF0000"/>
      <name val="Arial"/>
      <family val="2"/>
    </font>
    <font>
      <b/>
      <sz val="10"/>
      <color theme="1"/>
      <name val="Arial"/>
      <family val="2"/>
    </font>
    <font>
      <sz val="10"/>
      <color theme="1"/>
      <name val="Arial"/>
      <family val="2"/>
    </font>
    <font>
      <i/>
      <sz val="9"/>
      <color theme="1"/>
      <name val="Arial"/>
      <family val="2"/>
    </font>
    <font>
      <vertAlign val="superscript"/>
      <sz val="10"/>
      <color theme="1"/>
      <name val="Arial"/>
      <family val="2"/>
    </font>
    <font>
      <i/>
      <sz val="10"/>
      <color theme="1"/>
      <name val="Arial"/>
      <family val="2"/>
    </font>
    <font>
      <b/>
      <sz val="11"/>
      <color theme="1"/>
      <name val="Arial"/>
      <family val="2"/>
    </font>
    <font>
      <b/>
      <i/>
      <sz val="11"/>
      <color theme="1"/>
      <name val="Arial"/>
      <family val="2"/>
    </font>
    <font>
      <b/>
      <sz val="12"/>
      <color theme="1"/>
      <name val="Arial"/>
      <family val="2"/>
    </font>
    <font>
      <vertAlign val="superscript"/>
      <sz val="9"/>
      <color theme="1"/>
      <name val="Arial"/>
      <family val="2"/>
    </font>
    <font>
      <vertAlign val="superscript"/>
      <sz val="8"/>
      <name val="Arial"/>
      <family val="2"/>
    </font>
    <font>
      <sz val="10"/>
      <name val="Arial"/>
      <family val="2"/>
    </font>
    <font>
      <sz val="10"/>
      <color indexed="16"/>
      <name val="Arial"/>
      <family val="2"/>
    </font>
    <font>
      <b/>
      <i/>
      <sz val="10"/>
      <name val="Arial"/>
      <family val="2"/>
    </font>
    <font>
      <sz val="10"/>
      <name val="Arial"/>
      <family val="2"/>
    </font>
    <font>
      <b/>
      <vertAlign val="superscript"/>
      <sz val="12"/>
      <color theme="1"/>
      <name val="Arial"/>
      <family val="2"/>
    </font>
    <font>
      <sz val="9"/>
      <name val="Arial"/>
      <family val="2"/>
    </font>
    <font>
      <sz val="10"/>
      <color indexed="30"/>
      <name val="Arial"/>
      <family val="2"/>
    </font>
    <font>
      <b/>
      <sz val="12"/>
      <name val="Arial"/>
      <family val="2"/>
    </font>
    <font>
      <b/>
      <i/>
      <sz val="12"/>
      <name val="Arial"/>
      <family val="2"/>
    </font>
    <font>
      <b/>
      <sz val="10"/>
      <color indexed="30"/>
      <name val="Arial"/>
      <family val="2"/>
    </font>
    <font>
      <i/>
      <sz val="10"/>
      <color indexed="16"/>
      <name val="Arial"/>
      <family val="2"/>
    </font>
    <font>
      <sz val="10"/>
      <color theme="0"/>
      <name val="Arial"/>
      <family val="2"/>
    </font>
    <font>
      <sz val="8"/>
      <color rgb="FFFF0000"/>
      <name val="Arial"/>
      <family val="2"/>
    </font>
    <font>
      <b/>
      <sz val="14"/>
      <color indexed="62"/>
      <name val="Arial"/>
      <family val="2"/>
    </font>
    <font>
      <b/>
      <i/>
      <sz val="10"/>
      <color indexed="10"/>
      <name val="Arial"/>
      <family val="2"/>
    </font>
    <font>
      <b/>
      <i/>
      <sz val="10"/>
      <color theme="1"/>
      <name val="Arial"/>
      <family val="2"/>
    </font>
    <font>
      <vertAlign val="superscript"/>
      <sz val="9"/>
      <name val="Arial"/>
      <family val="2"/>
    </font>
    <font>
      <sz val="9"/>
      <color theme="1"/>
      <name val="Arial"/>
      <family val="2"/>
    </font>
    <font>
      <b/>
      <sz val="9"/>
      <color theme="1"/>
      <name val="Arial"/>
      <family val="2"/>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sz val="11"/>
      <color rgb="FFFF0000"/>
      <name val="Calibri"/>
      <family val="2"/>
      <scheme val="minor"/>
    </font>
    <font>
      <b/>
      <sz val="9"/>
      <color indexed="62"/>
      <name val="Arial"/>
      <family val="2"/>
    </font>
    <font>
      <b/>
      <sz val="9"/>
      <color indexed="20"/>
      <name val="Arial"/>
      <family val="2"/>
    </font>
    <font>
      <sz val="9"/>
      <color rgb="FFFF0000"/>
      <name val="Arial"/>
      <family val="2"/>
    </font>
    <font>
      <b/>
      <vertAlign val="superscript"/>
      <sz val="9"/>
      <name val="Arial"/>
      <family val="2"/>
    </font>
    <font>
      <sz val="8"/>
      <color theme="0"/>
      <name val="Arial"/>
      <family val="2"/>
    </font>
    <font>
      <i/>
      <sz val="10"/>
      <color rgb="FF000000"/>
      <name val="Arial"/>
      <family val="2"/>
    </font>
    <font>
      <sz val="9"/>
      <color rgb="FF000000"/>
      <name val="Arial"/>
      <family val="2"/>
    </font>
  </fonts>
  <fills count="58">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54"/>
        <bgColor indexed="64"/>
      </patternFill>
    </fill>
    <fill>
      <patternFill patternType="solid">
        <fgColor indexed="48"/>
        <bgColor indexed="64"/>
      </patternFill>
    </fill>
    <fill>
      <patternFill patternType="solid">
        <fgColor indexed="26"/>
        <bgColor indexed="64"/>
      </patternFill>
    </fill>
    <fill>
      <patternFill patternType="solid">
        <fgColor indexed="27"/>
        <bgColor indexed="64"/>
      </patternFill>
    </fill>
    <fill>
      <patternFill patternType="solid">
        <fgColor indexed="8"/>
      </patternFill>
    </fill>
    <fill>
      <patternFill patternType="solid">
        <fgColor indexed="47"/>
      </patternFill>
    </fill>
    <fill>
      <patternFill patternType="solid">
        <fgColor indexed="26"/>
      </patternFill>
    </fill>
    <fill>
      <patternFill patternType="solid">
        <fgColor indexed="58"/>
      </patternFill>
    </fill>
    <fill>
      <patternFill patternType="solid">
        <fgColor indexed="29"/>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62"/>
      </patternFill>
    </fill>
    <fill>
      <patternFill patternType="solid">
        <fgColor indexed="56"/>
      </patternFill>
    </fill>
    <fill>
      <patternFill patternType="solid">
        <fgColor indexed="45"/>
      </patternFill>
    </fill>
    <fill>
      <patternFill patternType="solid">
        <fgColor indexed="9"/>
      </patternFill>
    </fill>
    <fill>
      <patternFill patternType="solid">
        <fgColor indexed="43"/>
        <bgColor indexed="64"/>
      </patternFill>
    </fill>
    <fill>
      <patternFill patternType="solid">
        <fgColor indexed="39"/>
      </patternFill>
    </fill>
    <fill>
      <patternFill patternType="lightUp">
        <fgColor indexed="54"/>
        <bgColor indexed="22"/>
      </patternFill>
    </fill>
    <fill>
      <patternFill patternType="solid">
        <fgColor indexed="9"/>
        <bgColor indexed="64"/>
      </patternFill>
    </fill>
    <fill>
      <patternFill patternType="solid">
        <fgColor indexed="42"/>
      </patternFill>
    </fill>
    <fill>
      <patternFill patternType="solid">
        <fgColor indexed="55"/>
      </patternFill>
    </fill>
    <fill>
      <patternFill patternType="solid">
        <fgColor theme="0"/>
        <bgColor indexed="64"/>
      </patternFill>
    </fill>
    <fill>
      <patternFill patternType="solid">
        <fgColor rgb="FFEFE5D2"/>
        <bgColor indexed="64"/>
      </patternFill>
    </fill>
    <fill>
      <patternFill patternType="solid">
        <fgColor rgb="FFCDD3EB"/>
        <bgColor indexed="64"/>
      </patternFill>
    </fill>
    <fill>
      <patternFill patternType="solid">
        <fgColor rgb="FFD4E0AE"/>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21">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44"/>
      </bottom>
      <diagonal/>
    </border>
    <border>
      <left/>
      <right/>
      <top style="thick">
        <color indexed="44"/>
      </top>
      <bottom style="thick">
        <color indexed="44"/>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8"/>
      </bottom>
      <diagonal/>
    </border>
    <border>
      <left/>
      <right/>
      <top/>
      <bottom style="medium">
        <color indexed="8"/>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theme="0"/>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148">
    <xf numFmtId="0" fontId="0" fillId="0" borderId="0"/>
    <xf numFmtId="0" fontId="3" fillId="0" borderId="0"/>
    <xf numFmtId="0" fontId="4" fillId="2" borderId="0"/>
    <xf numFmtId="0" fontId="5" fillId="3" borderId="0"/>
    <xf numFmtId="0" fontId="6" fillId="4" borderId="0"/>
    <xf numFmtId="0" fontId="7" fillId="5" borderId="0"/>
    <xf numFmtId="0" fontId="8" fillId="0" borderId="0"/>
    <xf numFmtId="0" fontId="9" fillId="0" borderId="0"/>
    <xf numFmtId="0" fontId="10" fillId="0" borderId="0"/>
    <xf numFmtId="4" fontId="4" fillId="6" borderId="0"/>
    <xf numFmtId="0" fontId="11" fillId="7" borderId="0"/>
    <xf numFmtId="0" fontId="4" fillId="2" borderId="0"/>
    <xf numFmtId="0" fontId="5" fillId="3" borderId="0"/>
    <xf numFmtId="0" fontId="6" fillId="4" borderId="0"/>
    <xf numFmtId="0" fontId="7" fillId="5" borderId="0"/>
    <xf numFmtId="0" fontId="8" fillId="0" borderId="0"/>
    <xf numFmtId="0" fontId="9" fillId="0" borderId="0"/>
    <xf numFmtId="0" fontId="10" fillId="0" borderId="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8"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3" fillId="8"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5" borderId="0" applyNumberFormat="0" applyBorder="0" applyAlignment="0" applyProtection="0"/>
    <xf numFmtId="0" fontId="13" fillId="19" borderId="0" applyNumberFormat="0" applyBorder="0" applyAlignment="0" applyProtection="0"/>
    <xf numFmtId="0" fontId="14" fillId="0" borderId="0" applyNumberFormat="0" applyFill="0" applyBorder="0" applyAlignment="0" applyProtection="0"/>
    <xf numFmtId="0" fontId="39" fillId="0" borderId="0" applyNumberFormat="0" applyFill="0" applyBorder="0" applyAlignment="0" applyProtection="0"/>
    <xf numFmtId="0" fontId="15" fillId="20" borderId="1" applyNumberFormat="0" applyAlignment="0" applyProtection="0"/>
    <xf numFmtId="0" fontId="16" fillId="0" borderId="2" applyNumberFormat="0" applyFill="0" applyAlignment="0" applyProtection="0"/>
    <xf numFmtId="0" fontId="3" fillId="10" borderId="3" applyNumberFormat="0" applyFont="0" applyAlignment="0" applyProtection="0"/>
    <xf numFmtId="170" fontId="3" fillId="0" borderId="0" applyFont="0" applyFill="0" applyBorder="0" applyAlignment="0" applyProtection="0"/>
    <xf numFmtId="169" fontId="3" fillId="0" borderId="0" applyFont="0" applyFill="0" applyBorder="0" applyAlignment="0" applyProtection="0"/>
    <xf numFmtId="0" fontId="17" fillId="9" borderId="1" applyNumberFormat="0" applyAlignment="0" applyProtection="0"/>
    <xf numFmtId="0" fontId="18" fillId="21" borderId="0" applyNumberFormat="0" applyBorder="0" applyAlignment="0" applyProtection="0"/>
    <xf numFmtId="38" fontId="40" fillId="0" borderId="0"/>
    <xf numFmtId="38" fontId="41" fillId="0" borderId="0"/>
    <xf numFmtId="38" fontId="42" fillId="0" borderId="0"/>
    <xf numFmtId="38" fontId="43" fillId="0" borderId="0"/>
    <xf numFmtId="0" fontId="37" fillId="0" borderId="0"/>
    <xf numFmtId="0" fontId="37" fillId="0" borderId="0"/>
    <xf numFmtId="0" fontId="19" fillId="0" borderId="0"/>
    <xf numFmtId="0" fontId="20" fillId="13" borderId="0" applyNumberFormat="0" applyBorder="0" applyAlignment="0" applyProtection="0"/>
    <xf numFmtId="0" fontId="44" fillId="0" borderId="0"/>
    <xf numFmtId="0" fontId="3" fillId="0" borderId="0"/>
    <xf numFmtId="4" fontId="21" fillId="22" borderId="4" applyNumberFormat="0" applyProtection="0">
      <alignment vertical="center"/>
    </xf>
    <xf numFmtId="4" fontId="22" fillId="23" borderId="4" applyNumberFormat="0" applyProtection="0">
      <alignment horizontal="left" vertical="center" indent="1"/>
    </xf>
    <xf numFmtId="4" fontId="23" fillId="24" borderId="4" applyNumberFormat="0" applyProtection="0">
      <alignment horizontal="left" vertical="center" indent="1"/>
    </xf>
    <xf numFmtId="4" fontId="24" fillId="25" borderId="4" applyNumberFormat="0" applyProtection="0">
      <alignment horizontal="left" vertical="center" indent="1"/>
    </xf>
    <xf numFmtId="4" fontId="24" fillId="14" borderId="4" applyNumberFormat="0" applyProtection="0">
      <alignment horizontal="left" vertical="center" indent="1"/>
    </xf>
    <xf numFmtId="4" fontId="25" fillId="0" borderId="0" applyNumberFormat="0" applyProtection="0">
      <alignment horizontal="left" vertical="center" indent="1"/>
    </xf>
    <xf numFmtId="4" fontId="23" fillId="24" borderId="4" applyNumberFormat="0" applyProtection="0">
      <alignment horizontal="left" vertical="center" indent="1"/>
    </xf>
    <xf numFmtId="4" fontId="26" fillId="26" borderId="4" applyNumberFormat="0" applyProtection="0">
      <alignment vertical="center"/>
    </xf>
    <xf numFmtId="4" fontId="21" fillId="27" borderId="5" applyNumberFormat="0" applyProtection="0">
      <alignment horizontal="left" vertical="center" indent="1"/>
    </xf>
    <xf numFmtId="4" fontId="27" fillId="19" borderId="4" applyNumberFormat="0" applyProtection="0">
      <alignment horizontal="left" indent="1"/>
    </xf>
    <xf numFmtId="0" fontId="28" fillId="8" borderId="0" applyNumberFormat="0" applyBorder="0" applyAlignment="0" applyProtection="0"/>
    <xf numFmtId="0" fontId="29" fillId="20" borderId="6" applyNumberFormat="0" applyAlignment="0" applyProtection="0"/>
    <xf numFmtId="0" fontId="4" fillId="0" borderId="0"/>
    <xf numFmtId="0" fontId="30" fillId="0" borderId="0" applyNumberFormat="0" applyFill="0" applyBorder="0" applyAlignment="0" applyProtection="0"/>
    <xf numFmtId="0" fontId="31" fillId="0" borderId="0" applyNumberFormat="0" applyFill="0" applyBorder="0" applyAlignment="0" applyProtection="0"/>
    <xf numFmtId="0" fontId="32" fillId="0" borderId="7" applyNumberFormat="0" applyFill="0" applyAlignment="0" applyProtection="0"/>
    <xf numFmtId="0" fontId="33" fillId="0" borderId="8" applyNumberFormat="0" applyFill="0" applyAlignment="0" applyProtection="0"/>
    <xf numFmtId="0" fontId="34" fillId="0" borderId="9" applyNumberFormat="0" applyFill="0" applyAlignment="0" applyProtection="0"/>
    <xf numFmtId="0" fontId="34" fillId="0" borderId="0" applyNumberFormat="0" applyFill="0" applyBorder="0" applyAlignment="0" applyProtection="0"/>
    <xf numFmtId="0" fontId="29" fillId="0" borderId="10" applyNumberFormat="0" applyFill="0" applyAlignment="0" applyProtection="0"/>
    <xf numFmtId="0" fontId="35" fillId="28" borderId="11" applyNumberFormat="0" applyAlignment="0" applyProtection="0"/>
    <xf numFmtId="171" fontId="3" fillId="0" borderId="0" applyFont="0" applyFill="0" applyBorder="0" applyAlignment="0" applyProtection="0"/>
    <xf numFmtId="172" fontId="3" fillId="0" borderId="0" applyFont="0" applyFill="0" applyBorder="0" applyAlignment="0" applyProtection="0"/>
    <xf numFmtId="9" fontId="3" fillId="0" borderId="0" applyFont="0" applyFill="0" applyBorder="0" applyAlignment="0" applyProtection="0"/>
    <xf numFmtId="0" fontId="3" fillId="0" borderId="0"/>
    <xf numFmtId="0" fontId="64" fillId="0" borderId="0"/>
    <xf numFmtId="0" fontId="3" fillId="2" borderId="0"/>
    <xf numFmtId="4" fontId="3" fillId="6" borderId="0"/>
    <xf numFmtId="0" fontId="3" fillId="2" borderId="0"/>
    <xf numFmtId="0" fontId="64" fillId="10" borderId="3" applyNumberFormat="0" applyFont="0" applyAlignment="0" applyProtection="0"/>
    <xf numFmtId="0" fontId="40" fillId="0" borderId="0"/>
    <xf numFmtId="0" fontId="41" fillId="0" borderId="0"/>
    <xf numFmtId="0" fontId="42" fillId="0" borderId="0"/>
    <xf numFmtId="0" fontId="43" fillId="0" borderId="0"/>
    <xf numFmtId="0" fontId="3" fillId="0" borderId="0"/>
    <xf numFmtId="9" fontId="64" fillId="0" borderId="0" applyFont="0" applyFill="0" applyBorder="0" applyAlignment="0" applyProtection="0"/>
    <xf numFmtId="165" fontId="3" fillId="0" borderId="0" applyFont="0" applyFill="0" applyBorder="0" applyAlignment="0" applyProtection="0"/>
    <xf numFmtId="0" fontId="3" fillId="0" borderId="0"/>
    <xf numFmtId="0" fontId="3" fillId="10" borderId="3" applyNumberFormat="0" applyFont="0" applyAlignment="0" applyProtection="0"/>
    <xf numFmtId="9" fontId="3" fillId="0" borderId="0" applyFont="0" applyFill="0" applyBorder="0" applyAlignment="0" applyProtection="0"/>
    <xf numFmtId="165" fontId="67" fillId="0" borderId="0" applyFont="0" applyFill="0" applyBorder="0" applyAlignment="0" applyProtection="0"/>
    <xf numFmtId="0" fontId="2" fillId="0" borderId="0"/>
    <xf numFmtId="0" fontId="3" fillId="0" borderId="0"/>
    <xf numFmtId="0" fontId="3" fillId="0" borderId="0"/>
    <xf numFmtId="9" fontId="3"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1" fillId="0" borderId="0" applyNumberFormat="0" applyFont="0" applyFill="0" applyBorder="0" applyAlignment="0" applyProtection="0"/>
    <xf numFmtId="0" fontId="83" fillId="45" borderId="0" applyNumberFormat="0" applyBorder="0" applyAlignment="0" applyProtection="0"/>
    <xf numFmtId="0" fontId="83" fillId="46" borderId="0" applyNumberFormat="0" applyBorder="0" applyAlignment="0" applyProtection="0"/>
    <xf numFmtId="0" fontId="83" fillId="47" borderId="0" applyNumberFormat="0" applyBorder="0" applyAlignment="0" applyProtection="0"/>
    <xf numFmtId="0" fontId="83" fillId="48" borderId="0" applyNumberFormat="0" applyBorder="0" applyAlignment="0" applyProtection="0"/>
    <xf numFmtId="0" fontId="83" fillId="49" borderId="0" applyNumberFormat="0" applyBorder="0" applyAlignment="0" applyProtection="0"/>
    <xf numFmtId="0" fontId="83" fillId="50" borderId="0" applyNumberFormat="0" applyBorder="0" applyAlignment="0" applyProtection="0"/>
    <xf numFmtId="0" fontId="84" fillId="51" borderId="0" applyNumberFormat="0" applyBorder="0" applyAlignment="0" applyProtection="0"/>
    <xf numFmtId="0" fontId="85" fillId="52" borderId="13" applyNumberFormat="0" applyAlignment="0" applyProtection="0"/>
    <xf numFmtId="0" fontId="86" fillId="53" borderId="14" applyNumberFormat="0" applyAlignment="0" applyProtection="0"/>
    <xf numFmtId="43" fontId="3" fillId="0" borderId="0" applyFont="0" applyFill="0" applyBorder="0" applyAlignment="0" applyProtection="0"/>
    <xf numFmtId="41" fontId="3" fillId="0" borderId="0" applyFont="0" applyFill="0" applyBorder="0" applyAlignment="0" applyProtection="0"/>
    <xf numFmtId="184" fontId="3" fillId="0" borderId="0" applyFont="0" applyFill="0" applyBorder="0" applyAlignment="0" applyProtection="0"/>
    <xf numFmtId="185" fontId="3" fillId="0" borderId="0" applyFont="0" applyFill="0" applyBorder="0" applyAlignment="0" applyProtection="0"/>
    <xf numFmtId="0" fontId="87" fillId="0" borderId="0" applyNumberFormat="0" applyFill="0" applyBorder="0" applyAlignment="0" applyProtection="0"/>
    <xf numFmtId="0" fontId="88" fillId="54" borderId="0" applyNumberFormat="0" applyBorder="0" applyAlignment="0" applyProtection="0"/>
    <xf numFmtId="0" fontId="89" fillId="0" borderId="15" applyNumberFormat="0" applyFill="0" applyAlignment="0" applyProtection="0"/>
    <xf numFmtId="0" fontId="90" fillId="0" borderId="16" applyNumberFormat="0" applyFill="0" applyAlignment="0" applyProtection="0"/>
    <xf numFmtId="0" fontId="91" fillId="0" borderId="17" applyNumberFormat="0" applyFill="0" applyAlignment="0" applyProtection="0"/>
    <xf numFmtId="0" fontId="91" fillId="0" borderId="0" applyNumberFormat="0" applyFill="0" applyBorder="0" applyAlignment="0" applyProtection="0"/>
    <xf numFmtId="0" fontId="92" fillId="55" borderId="13" applyNumberFormat="0" applyAlignment="0" applyProtection="0"/>
    <xf numFmtId="0" fontId="93" fillId="0" borderId="18" applyNumberFormat="0" applyFill="0" applyAlignment="0" applyProtection="0"/>
    <xf numFmtId="0" fontId="94" fillId="56" borderId="0" applyNumberFormat="0" applyBorder="0" applyAlignment="0" applyProtection="0"/>
    <xf numFmtId="0" fontId="1" fillId="57" borderId="19" applyNumberFormat="0" applyFont="0" applyAlignment="0" applyProtection="0"/>
    <xf numFmtId="0" fontId="95" fillId="52" borderId="20" applyNumberFormat="0" applyAlignment="0" applyProtection="0"/>
    <xf numFmtId="9" fontId="3" fillId="0" borderId="0" applyFont="0" applyFill="0" applyBorder="0" applyAlignment="0" applyProtection="0"/>
    <xf numFmtId="0" fontId="96" fillId="0" borderId="0" applyNumberFormat="0" applyFill="0" applyBorder="0" applyAlignment="0" applyProtection="0"/>
    <xf numFmtId="0" fontId="97" fillId="0" borderId="0" applyNumberFormat="0" applyFill="0" applyBorder="0" applyAlignment="0" applyProtection="0"/>
  </cellStyleXfs>
  <cellXfs count="260">
    <xf numFmtId="0" fontId="0" fillId="0" borderId="0" xfId="0"/>
    <xf numFmtId="167" fontId="19" fillId="26" borderId="0" xfId="57" applyNumberFormat="1" applyFill="1"/>
    <xf numFmtId="0" fontId="11" fillId="26" borderId="0" xfId="57" applyFont="1" applyFill="1"/>
    <xf numFmtId="0" fontId="49" fillId="26" borderId="0" xfId="57" applyFont="1" applyFill="1"/>
    <xf numFmtId="0" fontId="46" fillId="26" borderId="0" xfId="57" applyFont="1" applyFill="1" applyAlignment="1">
      <alignment vertical="center"/>
    </xf>
    <xf numFmtId="17" fontId="45" fillId="26" borderId="0" xfId="57" applyNumberFormat="1" applyFont="1" applyFill="1" applyBorder="1" applyAlignment="1">
      <alignment horizontal="left"/>
    </xf>
    <xf numFmtId="0" fontId="48" fillId="26" borderId="0" xfId="57" applyFont="1" applyFill="1" applyBorder="1"/>
    <xf numFmtId="0" fontId="46" fillId="26" borderId="0" xfId="57" applyFont="1" applyFill="1"/>
    <xf numFmtId="0" fontId="50" fillId="26" borderId="0" xfId="57" quotePrefix="1" applyFont="1" applyFill="1"/>
    <xf numFmtId="0" fontId="4" fillId="26" borderId="0" xfId="0" applyFont="1" applyFill="1"/>
    <xf numFmtId="49" fontId="51" fillId="26" borderId="0" xfId="0" applyNumberFormat="1" applyFont="1" applyFill="1" applyBorder="1" applyAlignment="1">
      <alignment vertical="top"/>
    </xf>
    <xf numFmtId="0" fontId="4" fillId="26" borderId="0" xfId="0" applyFont="1" applyFill="1" applyAlignment="1">
      <alignment vertical="center"/>
    </xf>
    <xf numFmtId="167" fontId="4" fillId="26" borderId="0" xfId="0" applyNumberFormat="1" applyFont="1" applyFill="1" applyAlignment="1">
      <alignment vertical="center"/>
    </xf>
    <xf numFmtId="0" fontId="53" fillId="26" borderId="0" xfId="57" applyFont="1" applyFill="1" applyAlignment="1">
      <alignment vertical="center"/>
    </xf>
    <xf numFmtId="0" fontId="59" fillId="31" borderId="0" xfId="0" applyFont="1" applyFill="1" applyBorder="1" applyAlignment="1">
      <alignment horizontal="justify" wrapText="1"/>
    </xf>
    <xf numFmtId="0" fontId="60" fillId="31" borderId="0" xfId="0" applyFont="1" applyFill="1" applyBorder="1" applyAlignment="1">
      <alignment vertical="top" wrapText="1"/>
    </xf>
    <xf numFmtId="0" fontId="59" fillId="26" borderId="0" xfId="0" applyFont="1" applyFill="1" applyBorder="1" applyAlignment="1">
      <alignment vertical="center"/>
    </xf>
    <xf numFmtId="0" fontId="55" fillId="26" borderId="0" xfId="0" applyFont="1" applyFill="1" applyBorder="1" applyAlignment="1">
      <alignment horizontal="left" vertical="center" indent="1"/>
    </xf>
    <xf numFmtId="0" fontId="59" fillId="26" borderId="0" xfId="0" applyFont="1" applyFill="1" applyBorder="1" applyAlignment="1">
      <alignment vertical="top"/>
    </xf>
    <xf numFmtId="0" fontId="59" fillId="26" borderId="0" xfId="0" applyFont="1" applyFill="1" applyBorder="1" applyAlignment="1">
      <alignment vertical="center" wrapText="1"/>
    </xf>
    <xf numFmtId="0" fontId="59" fillId="32" borderId="0" xfId="0" applyFont="1" applyFill="1" applyBorder="1" applyAlignment="1">
      <alignment vertical="center"/>
    </xf>
    <xf numFmtId="0" fontId="54" fillId="31" borderId="0" xfId="57" applyFont="1" applyFill="1" applyBorder="1" applyAlignment="1">
      <alignment vertical="center"/>
    </xf>
    <xf numFmtId="0" fontId="55" fillId="26" borderId="0" xfId="57" applyFont="1" applyFill="1" applyBorder="1" applyAlignment="1">
      <alignment vertical="center" wrapText="1"/>
    </xf>
    <xf numFmtId="0" fontId="61" fillId="26" borderId="0" xfId="57" applyFont="1" applyFill="1" applyBorder="1" applyAlignment="1">
      <alignment vertical="center" wrapText="1"/>
    </xf>
    <xf numFmtId="0" fontId="61" fillId="32" borderId="0" xfId="57" applyFont="1" applyFill="1" applyBorder="1" applyAlignment="1">
      <alignment vertical="center" wrapText="1"/>
    </xf>
    <xf numFmtId="3" fontId="53" fillId="26" borderId="0" xfId="57" applyNumberFormat="1" applyFont="1" applyFill="1" applyAlignment="1">
      <alignment vertical="center"/>
    </xf>
    <xf numFmtId="0" fontId="63" fillId="26" borderId="0" xfId="0" applyFont="1" applyFill="1"/>
    <xf numFmtId="17" fontId="38" fillId="31" borderId="0" xfId="57" applyNumberFormat="1" applyFont="1" applyFill="1" applyBorder="1" applyAlignment="1">
      <alignment horizontal="center" vertical="center" wrapText="1"/>
    </xf>
    <xf numFmtId="0" fontId="19" fillId="26" borderId="0" xfId="57" applyFill="1"/>
    <xf numFmtId="0" fontId="52" fillId="26" borderId="0" xfId="0" applyFont="1" applyFill="1" applyBorder="1"/>
    <xf numFmtId="174" fontId="54" fillId="26" borderId="0" xfId="57" applyNumberFormat="1" applyFont="1" applyFill="1" applyBorder="1" applyAlignment="1">
      <alignment vertical="center"/>
    </xf>
    <xf numFmtId="167" fontId="55" fillId="26" borderId="0" xfId="60" applyNumberFormat="1" applyFont="1" applyFill="1" applyBorder="1" applyAlignment="1">
      <alignment vertical="center"/>
    </xf>
    <xf numFmtId="0" fontId="55" fillId="26" borderId="0" xfId="57" applyFont="1" applyFill="1" applyBorder="1" applyAlignment="1">
      <alignment horizontal="right" vertical="center" wrapText="1"/>
    </xf>
    <xf numFmtId="167" fontId="58" fillId="26" borderId="0" xfId="60" applyNumberFormat="1" applyFont="1" applyFill="1" applyBorder="1" applyAlignment="1">
      <alignment vertical="center"/>
    </xf>
    <xf numFmtId="0" fontId="58" fillId="26" borderId="0" xfId="57" applyFont="1" applyFill="1" applyBorder="1" applyAlignment="1">
      <alignment horizontal="right" vertical="center" wrapText="1"/>
    </xf>
    <xf numFmtId="0" fontId="55" fillId="26" borderId="0" xfId="57" applyFont="1" applyFill="1" applyBorder="1" applyAlignment="1">
      <alignment horizontal="right"/>
    </xf>
    <xf numFmtId="167" fontId="56" fillId="26" borderId="0" xfId="60" applyNumberFormat="1" applyFont="1" applyFill="1" applyBorder="1" applyAlignment="1">
      <alignment vertical="center"/>
    </xf>
    <xf numFmtId="175" fontId="38" fillId="32" borderId="0" xfId="84" applyNumberFormat="1" applyFont="1" applyFill="1" applyBorder="1" applyAlignment="1">
      <alignment horizontal="right" vertical="center"/>
    </xf>
    <xf numFmtId="0" fontId="59" fillId="32" borderId="0" xfId="0" applyFont="1" applyFill="1" applyBorder="1" applyAlignment="1">
      <alignment vertical="center" wrapText="1"/>
    </xf>
    <xf numFmtId="167" fontId="3" fillId="0" borderId="0" xfId="60" applyNumberFormat="1" applyFont="1" applyFill="1" applyBorder="1" applyAlignment="1" applyProtection="1">
      <alignment vertical="center"/>
      <protection locked="0"/>
    </xf>
    <xf numFmtId="176" fontId="66" fillId="31" borderId="0" xfId="60" applyNumberFormat="1" applyFont="1" applyFill="1" applyBorder="1" applyAlignment="1" applyProtection="1">
      <alignment horizontal="right" vertical="center"/>
      <protection locked="0"/>
    </xf>
    <xf numFmtId="175" fontId="66" fillId="0" borderId="0" xfId="84" applyNumberFormat="1" applyFont="1" applyFill="1" applyBorder="1" applyAlignment="1" applyProtection="1">
      <alignment vertical="center"/>
      <protection locked="0"/>
    </xf>
    <xf numFmtId="0" fontId="4" fillId="29" borderId="0" xfId="0" applyFont="1" applyFill="1"/>
    <xf numFmtId="0" fontId="10" fillId="29" borderId="0" xfId="0" applyFont="1" applyFill="1" applyAlignment="1">
      <alignment vertical="center"/>
    </xf>
    <xf numFmtId="0" fontId="55" fillId="29" borderId="0" xfId="57" applyFont="1" applyFill="1" applyBorder="1" applyAlignment="1">
      <alignment vertical="center" wrapText="1"/>
    </xf>
    <xf numFmtId="0" fontId="3" fillId="29" borderId="0" xfId="0" applyFont="1" applyFill="1"/>
    <xf numFmtId="0" fontId="3" fillId="26" borderId="0" xfId="0" applyFont="1" applyFill="1"/>
    <xf numFmtId="0" fontId="56" fillId="26" borderId="0" xfId="57" applyFont="1" applyFill="1" applyBorder="1" applyAlignment="1">
      <alignment horizontal="left" vertical="center" wrapText="1" indent="1"/>
    </xf>
    <xf numFmtId="0" fontId="10" fillId="29" borderId="0" xfId="0" applyFont="1" applyFill="1" applyAlignment="1">
      <alignment horizontal="left"/>
    </xf>
    <xf numFmtId="0" fontId="70" fillId="26" borderId="0" xfId="103" applyFont="1" applyFill="1" applyBorder="1" applyAlignment="1" applyProtection="1">
      <protection locked="0"/>
    </xf>
    <xf numFmtId="0" fontId="3" fillId="0" borderId="0" xfId="103" applyFill="1" applyBorder="1" applyAlignment="1" applyProtection="1">
      <protection locked="0"/>
    </xf>
    <xf numFmtId="0" fontId="71" fillId="0" borderId="0" xfId="103" applyFont="1" applyFill="1" applyBorder="1" applyAlignment="1" applyProtection="1">
      <protection locked="0"/>
    </xf>
    <xf numFmtId="0" fontId="72" fillId="0" borderId="0" xfId="103" applyFont="1" applyFill="1" applyBorder="1" applyAlignment="1" applyProtection="1">
      <alignment horizontal="right" vertical="center"/>
      <protection locked="0"/>
    </xf>
    <xf numFmtId="0" fontId="72" fillId="0" borderId="0" xfId="103" applyFont="1" applyFill="1" applyBorder="1" applyAlignment="1" applyProtection="1">
      <alignment horizontal="right"/>
      <protection locked="0"/>
    </xf>
    <xf numFmtId="0" fontId="11" fillId="0" borderId="0" xfId="103" applyFont="1" applyFill="1" applyAlignment="1" applyProtection="1">
      <alignment horizontal="right"/>
      <protection locked="0"/>
    </xf>
    <xf numFmtId="0" fontId="38" fillId="31" borderId="0" xfId="103" applyFont="1" applyFill="1" applyBorder="1" applyAlignment="1" applyProtection="1">
      <alignment horizontal="center" vertical="center"/>
      <protection locked="0"/>
    </xf>
    <xf numFmtId="0" fontId="38" fillId="0" borderId="0" xfId="103" applyFont="1" applyFill="1" applyBorder="1" applyAlignment="1" applyProtection="1">
      <alignment horizontal="center" vertical="center" wrapText="1"/>
      <protection locked="0"/>
    </xf>
    <xf numFmtId="0" fontId="3" fillId="26" borderId="0" xfId="103" applyFill="1" applyBorder="1" applyAlignment="1" applyProtection="1">
      <protection locked="0"/>
    </xf>
    <xf numFmtId="0" fontId="38" fillId="26" borderId="0" xfId="103" applyFont="1" applyFill="1" applyBorder="1" applyAlignment="1" applyProtection="1">
      <alignment vertical="center"/>
      <protection locked="0"/>
    </xf>
    <xf numFmtId="0" fontId="38" fillId="30" borderId="0" xfId="103" applyFont="1" applyFill="1" applyBorder="1" applyAlignment="1" applyProtection="1">
      <alignment horizontal="center" vertical="center" wrapText="1"/>
      <protection locked="0"/>
    </xf>
    <xf numFmtId="0" fontId="38" fillId="26" borderId="0" xfId="103" applyFont="1" applyFill="1" applyBorder="1" applyAlignment="1" applyProtection="1">
      <alignment horizontal="center" vertical="center" wrapText="1"/>
      <protection locked="0"/>
    </xf>
    <xf numFmtId="0" fontId="11" fillId="26" borderId="0" xfId="103" applyFont="1" applyFill="1" applyBorder="1" applyAlignment="1" applyProtection="1">
      <alignment horizontal="right" vertical="center" wrapText="1"/>
      <protection locked="0"/>
    </xf>
    <xf numFmtId="0" fontId="3" fillId="26" borderId="0" xfId="103" applyFill="1" applyBorder="1" applyAlignment="1" applyProtection="1">
      <alignment vertical="center"/>
      <protection locked="0"/>
    </xf>
    <xf numFmtId="167" fontId="38" fillId="31" borderId="0" xfId="103" applyNumberFormat="1" applyFont="1" applyFill="1" applyBorder="1" applyAlignment="1" applyProtection="1">
      <alignment vertical="center"/>
      <protection locked="0"/>
    </xf>
    <xf numFmtId="0" fontId="65" fillId="26" borderId="0" xfId="103" applyFont="1" applyFill="1" applyBorder="1" applyAlignment="1" applyProtection="1">
      <protection locked="0"/>
    </xf>
    <xf numFmtId="0" fontId="3" fillId="26" borderId="0" xfId="103" applyFont="1" applyFill="1" applyBorder="1" applyAlignment="1" applyProtection="1">
      <alignment vertical="center" wrapText="1"/>
      <protection locked="0"/>
    </xf>
    <xf numFmtId="176" fontId="11" fillId="0" borderId="0" xfId="104" applyNumberFormat="1" applyFont="1" applyFill="1" applyBorder="1" applyAlignment="1" applyProtection="1">
      <alignment vertical="center"/>
      <protection locked="0"/>
    </xf>
    <xf numFmtId="0" fontId="3" fillId="26" borderId="0" xfId="103" applyFont="1" applyFill="1" applyBorder="1" applyAlignment="1" applyProtection="1">
      <protection locked="0"/>
    </xf>
    <xf numFmtId="0" fontId="11" fillId="26" borderId="0" xfId="103" applyFont="1" applyFill="1" applyBorder="1" applyAlignment="1" applyProtection="1">
      <alignment vertical="center" wrapText="1"/>
      <protection locked="0"/>
    </xf>
    <xf numFmtId="0" fontId="11" fillId="26" borderId="0" xfId="103" applyFont="1" applyFill="1" applyBorder="1" applyAlignment="1" applyProtection="1">
      <protection locked="0"/>
    </xf>
    <xf numFmtId="0" fontId="38" fillId="31" borderId="0" xfId="103" applyFont="1" applyFill="1" applyBorder="1" applyAlignment="1" applyProtection="1">
      <alignment vertical="center" wrapText="1"/>
      <protection locked="0"/>
    </xf>
    <xf numFmtId="0" fontId="73" fillId="26" borderId="0" xfId="103" applyFont="1" applyFill="1" applyBorder="1" applyAlignment="1" applyProtection="1">
      <protection locked="0"/>
    </xf>
    <xf numFmtId="0" fontId="66" fillId="26" borderId="0" xfId="103" applyFont="1" applyFill="1" applyBorder="1" applyAlignment="1" applyProtection="1">
      <alignment vertical="center" wrapText="1"/>
      <protection locked="0"/>
    </xf>
    <xf numFmtId="0" fontId="66" fillId="26" borderId="0" xfId="103" applyFont="1" applyFill="1" applyBorder="1" applyAlignment="1" applyProtection="1">
      <protection locked="0"/>
    </xf>
    <xf numFmtId="0" fontId="38" fillId="31" borderId="0" xfId="103" applyFont="1" applyFill="1" applyBorder="1" applyAlignment="1" applyProtection="1">
      <alignment vertical="center"/>
      <protection locked="0"/>
    </xf>
    <xf numFmtId="0" fontId="65" fillId="26" borderId="0" xfId="103" applyFont="1" applyFill="1" applyBorder="1" applyAlignment="1" applyProtection="1">
      <alignment vertical="center"/>
      <protection locked="0"/>
    </xf>
    <xf numFmtId="0" fontId="66" fillId="26" borderId="0" xfId="103" applyFont="1" applyFill="1" applyBorder="1" applyAlignment="1" applyProtection="1">
      <alignment vertical="center"/>
      <protection locked="0"/>
    </xf>
    <xf numFmtId="0" fontId="74" fillId="26" borderId="0" xfId="103" applyFont="1" applyFill="1" applyBorder="1" applyAlignment="1" applyProtection="1">
      <alignment vertical="center"/>
      <protection locked="0"/>
    </xf>
    <xf numFmtId="0" fontId="3" fillId="29" borderId="0" xfId="103" applyFont="1" applyFill="1" applyBorder="1" applyAlignment="1" applyProtection="1">
      <alignment vertical="center" wrapText="1"/>
      <protection locked="0"/>
    </xf>
    <xf numFmtId="167" fontId="3" fillId="29" borderId="0" xfId="104" applyNumberFormat="1" applyFont="1" applyFill="1" applyBorder="1" applyAlignment="1" applyProtection="1">
      <alignment vertical="center"/>
      <protection locked="0"/>
    </xf>
    <xf numFmtId="167" fontId="11" fillId="29" borderId="0" xfId="104" applyNumberFormat="1" applyFont="1" applyFill="1" applyBorder="1" applyAlignment="1" applyProtection="1">
      <alignment horizontal="right" vertical="center"/>
      <protection locked="0"/>
    </xf>
    <xf numFmtId="0" fontId="3" fillId="29" borderId="0" xfId="103" applyFont="1" applyFill="1" applyBorder="1" applyAlignment="1" applyProtection="1">
      <protection locked="0"/>
    </xf>
    <xf numFmtId="0" fontId="3" fillId="0" borderId="0" xfId="103" applyFont="1" applyFill="1" applyBorder="1" applyAlignment="1" applyProtection="1">
      <alignment vertical="center" wrapText="1"/>
      <protection locked="0"/>
    </xf>
    <xf numFmtId="167" fontId="38" fillId="0" borderId="0" xfId="103" applyNumberFormat="1" applyFont="1" applyFill="1" applyBorder="1" applyAlignment="1" applyProtection="1">
      <alignment vertical="center"/>
      <protection locked="0"/>
    </xf>
    <xf numFmtId="0" fontId="3" fillId="0" borderId="0" xfId="103" applyFont="1" applyFill="1" applyBorder="1" applyAlignment="1" applyProtection="1">
      <alignment vertical="center"/>
      <protection locked="0"/>
    </xf>
    <xf numFmtId="0" fontId="11" fillId="0" borderId="0" xfId="103" applyFont="1" applyFill="1" applyBorder="1" applyAlignment="1" applyProtection="1">
      <alignment horizontal="right" vertical="center"/>
      <protection locked="0"/>
    </xf>
    <xf numFmtId="0" fontId="3" fillId="26" borderId="0" xfId="103" applyFont="1" applyFill="1" applyAlignment="1" applyProtection="1">
      <protection locked="0"/>
    </xf>
    <xf numFmtId="167" fontId="3" fillId="0" borderId="0" xfId="103" applyNumberFormat="1" applyFont="1" applyFill="1" applyBorder="1" applyAlignment="1" applyProtection="1">
      <alignment vertical="center"/>
      <protection locked="0"/>
    </xf>
    <xf numFmtId="0" fontId="11" fillId="26" borderId="0" xfId="103" applyFont="1" applyFill="1" applyBorder="1" applyAlignment="1" applyProtection="1">
      <alignment horizontal="right" vertical="center"/>
      <protection locked="0"/>
    </xf>
    <xf numFmtId="0" fontId="11" fillId="0" borderId="0" xfId="103" applyFont="1" applyFill="1" applyBorder="1" applyAlignment="1" applyProtection="1">
      <alignment vertical="center" wrapText="1"/>
      <protection locked="0"/>
    </xf>
    <xf numFmtId="175" fontId="66" fillId="0" borderId="0" xfId="105" applyNumberFormat="1" applyFont="1" applyFill="1" applyBorder="1" applyAlignment="1" applyProtection="1">
      <alignment vertical="center"/>
    </xf>
    <xf numFmtId="175" fontId="11" fillId="30" borderId="0" xfId="84" applyNumberFormat="1" applyFont="1" applyFill="1" applyBorder="1" applyAlignment="1" applyProtection="1">
      <alignment vertical="center"/>
    </xf>
    <xf numFmtId="175" fontId="11" fillId="0" borderId="0" xfId="84" applyNumberFormat="1" applyFont="1" applyFill="1" applyBorder="1" applyAlignment="1" applyProtection="1">
      <alignment vertical="center"/>
    </xf>
    <xf numFmtId="167" fontId="66" fillId="0" borderId="0" xfId="103" applyNumberFormat="1" applyFont="1" applyFill="1" applyBorder="1" applyAlignment="1" applyProtection="1">
      <alignment horizontal="right" vertical="center"/>
      <protection locked="0"/>
    </xf>
    <xf numFmtId="0" fontId="65" fillId="26" borderId="0" xfId="103" applyFont="1" applyFill="1" applyAlignment="1" applyProtection="1">
      <alignment vertical="center"/>
      <protection locked="0"/>
    </xf>
    <xf numFmtId="0" fontId="66" fillId="0" borderId="0" xfId="103" applyFont="1" applyFill="1" applyBorder="1" applyAlignment="1" applyProtection="1">
      <alignment vertical="center"/>
      <protection locked="0"/>
    </xf>
    <xf numFmtId="175" fontId="66" fillId="30" borderId="0" xfId="84" applyNumberFormat="1" applyFont="1" applyFill="1" applyBorder="1" applyAlignment="1" applyProtection="1">
      <alignment vertical="center"/>
      <protection locked="0"/>
    </xf>
    <xf numFmtId="167" fontId="66" fillId="26" borderId="0" xfId="103" applyNumberFormat="1" applyFont="1" applyFill="1" applyBorder="1" applyAlignment="1" applyProtection="1">
      <alignment horizontal="right" vertical="center"/>
      <protection locked="0"/>
    </xf>
    <xf numFmtId="0" fontId="65" fillId="0" borderId="0" xfId="103" applyFont="1" applyFill="1" applyBorder="1" applyAlignment="1" applyProtection="1">
      <protection locked="0"/>
    </xf>
    <xf numFmtId="0" fontId="65" fillId="26" borderId="0" xfId="103" applyFont="1" applyFill="1" applyAlignment="1" applyProtection="1">
      <protection locked="0"/>
    </xf>
    <xf numFmtId="2" fontId="38" fillId="32" borderId="0" xfId="103" applyNumberFormat="1" applyFont="1" applyFill="1" applyBorder="1" applyAlignment="1" applyProtection="1">
      <alignment vertical="center"/>
      <protection locked="0"/>
    </xf>
    <xf numFmtId="176" fontId="66" fillId="32" borderId="0" xfId="60" applyNumberFormat="1" applyFont="1" applyFill="1" applyBorder="1" applyAlignment="1" applyProtection="1">
      <alignment horizontal="right" vertical="center"/>
      <protection locked="0"/>
    </xf>
    <xf numFmtId="0" fontId="38" fillId="0" borderId="0" xfId="103" applyFont="1" applyFill="1" applyBorder="1" applyAlignment="1" applyProtection="1">
      <alignment vertical="center"/>
      <protection locked="0"/>
    </xf>
    <xf numFmtId="0" fontId="66" fillId="0" borderId="0" xfId="103" applyFont="1" applyFill="1" applyBorder="1" applyAlignment="1" applyProtection="1">
      <alignment horizontal="right" vertical="center"/>
      <protection locked="0"/>
    </xf>
    <xf numFmtId="0" fontId="38" fillId="29" borderId="0" xfId="103" applyFont="1" applyFill="1" applyBorder="1" applyAlignment="1" applyProtection="1">
      <alignment vertical="center"/>
      <protection locked="0"/>
    </xf>
    <xf numFmtId="0" fontId="66" fillId="29" borderId="0" xfId="103" applyFont="1" applyFill="1" applyBorder="1" applyAlignment="1" applyProtection="1">
      <alignment horizontal="right" vertical="center"/>
      <protection locked="0"/>
    </xf>
    <xf numFmtId="0" fontId="65" fillId="26" borderId="0" xfId="103" applyFont="1" applyFill="1" applyBorder="1" applyProtection="1">
      <protection locked="0"/>
    </xf>
    <xf numFmtId="0" fontId="3" fillId="26" borderId="0" xfId="103" applyFont="1" applyFill="1" applyBorder="1" applyProtection="1">
      <protection locked="0"/>
    </xf>
    <xf numFmtId="0" fontId="3" fillId="26" borderId="0" xfId="103" applyFont="1" applyFill="1" applyAlignment="1" applyProtection="1">
      <alignment horizontal="left"/>
      <protection locked="0"/>
    </xf>
    <xf numFmtId="0" fontId="3" fillId="29" borderId="0" xfId="103" applyFont="1" applyFill="1" applyBorder="1" applyAlignment="1" applyProtection="1">
      <alignment vertical="center"/>
      <protection locked="0"/>
    </xf>
    <xf numFmtId="0" fontId="3" fillId="26" borderId="0" xfId="103" applyFill="1" applyBorder="1" applyProtection="1">
      <protection locked="0"/>
    </xf>
    <xf numFmtId="0" fontId="3" fillId="29" borderId="0" xfId="103" applyFont="1" applyFill="1" applyAlignment="1" applyProtection="1">
      <alignment vertical="center"/>
      <protection locked="0"/>
    </xf>
    <xf numFmtId="176" fontId="66" fillId="0" borderId="0" xfId="104" applyNumberFormat="1" applyFont="1" applyFill="1" applyBorder="1" applyAlignment="1" applyProtection="1">
      <alignment horizontal="right" vertical="center"/>
      <protection locked="0"/>
    </xf>
    <xf numFmtId="0" fontId="3" fillId="26" borderId="0" xfId="103" applyFill="1" applyProtection="1">
      <protection locked="0"/>
    </xf>
    <xf numFmtId="0" fontId="11" fillId="26" borderId="0" xfId="103" applyFont="1" applyFill="1" applyAlignment="1" applyProtection="1">
      <alignment horizontal="right" vertical="center"/>
      <protection locked="0"/>
    </xf>
    <xf numFmtId="0" fontId="3" fillId="0" borderId="0" xfId="103" applyFill="1" applyBorder="1" applyProtection="1">
      <protection locked="0"/>
    </xf>
    <xf numFmtId="0" fontId="11" fillId="26" borderId="0" xfId="103" applyFont="1" applyFill="1" applyAlignment="1" applyProtection="1">
      <alignment horizontal="right"/>
      <protection locked="0"/>
    </xf>
    <xf numFmtId="0" fontId="10" fillId="0" borderId="0" xfId="0" applyFont="1" applyFill="1" applyAlignment="1">
      <alignment vertical="center"/>
    </xf>
    <xf numFmtId="0" fontId="47" fillId="26" borderId="0" xfId="57" applyFont="1" applyFill="1" applyBorder="1" applyAlignment="1">
      <alignment vertical="center" wrapText="1"/>
    </xf>
    <xf numFmtId="17" fontId="38" fillId="31" borderId="0" xfId="57" quotePrefix="1" applyNumberFormat="1" applyFont="1" applyFill="1" applyBorder="1" applyAlignment="1">
      <alignment horizontal="center" vertical="center" wrapText="1"/>
    </xf>
    <xf numFmtId="0" fontId="54" fillId="29" borderId="0" xfId="57" applyFont="1" applyFill="1" applyBorder="1" applyAlignment="1">
      <alignment vertical="center"/>
    </xf>
    <xf numFmtId="17" fontId="54" fillId="30" borderId="0" xfId="57" applyNumberFormat="1" applyFont="1" applyFill="1" applyBorder="1" applyAlignment="1">
      <alignment horizontal="right" vertical="center" wrapText="1"/>
    </xf>
    <xf numFmtId="17" fontId="54" fillId="29" borderId="0" xfId="57" applyNumberFormat="1" applyFont="1" applyFill="1" applyBorder="1" applyAlignment="1">
      <alignment horizontal="right" vertical="center" wrapText="1"/>
    </xf>
    <xf numFmtId="0" fontId="54" fillId="29" borderId="0" xfId="57" applyFont="1" applyFill="1" applyBorder="1" applyAlignment="1">
      <alignment horizontal="right" vertical="center" wrapText="1"/>
    </xf>
    <xf numFmtId="0" fontId="46" fillId="29" borderId="0" xfId="57" applyFont="1" applyFill="1"/>
    <xf numFmtId="167" fontId="54" fillId="30" borderId="0" xfId="57" applyNumberFormat="1" applyFont="1" applyFill="1" applyBorder="1" applyAlignment="1">
      <alignment horizontal="right" vertical="center"/>
    </xf>
    <xf numFmtId="176" fontId="38" fillId="29" borderId="0" xfId="84" applyNumberFormat="1" applyFont="1" applyFill="1" applyBorder="1" applyAlignment="1">
      <alignment horizontal="right" vertical="center"/>
    </xf>
    <xf numFmtId="0" fontId="3" fillId="26" borderId="0" xfId="57" applyFont="1" applyFill="1"/>
    <xf numFmtId="167" fontId="55" fillId="29" borderId="0" xfId="57" applyNumberFormat="1" applyFont="1" applyFill="1" applyBorder="1" applyAlignment="1">
      <alignment vertical="center"/>
    </xf>
    <xf numFmtId="167" fontId="58" fillId="26" borderId="0" xfId="57" applyNumberFormat="1" applyFont="1" applyFill="1" applyBorder="1"/>
    <xf numFmtId="167" fontId="55" fillId="26" borderId="0" xfId="57" applyNumberFormat="1" applyFont="1" applyFill="1" applyBorder="1"/>
    <xf numFmtId="168" fontId="54" fillId="32" borderId="0" xfId="0" applyNumberFormat="1" applyFont="1" applyFill="1" applyBorder="1" applyAlignment="1">
      <alignment horizontal="right" vertical="center"/>
    </xf>
    <xf numFmtId="168" fontId="38" fillId="32" borderId="0" xfId="57" applyNumberFormat="1" applyFont="1" applyFill="1" applyBorder="1" applyAlignment="1">
      <alignment horizontal="right" vertical="center"/>
    </xf>
    <xf numFmtId="0" fontId="78" fillId="26" borderId="0" xfId="57" applyFont="1" applyFill="1" applyBorder="1" applyAlignment="1">
      <alignment horizontal="left"/>
    </xf>
    <xf numFmtId="167" fontId="78" fillId="26" borderId="0" xfId="57" applyNumberFormat="1" applyFont="1" applyFill="1" applyBorder="1" applyAlignment="1">
      <alignment horizontal="left"/>
    </xf>
    <xf numFmtId="0" fontId="3" fillId="26" borderId="0" xfId="57" applyFont="1" applyFill="1" applyAlignment="1">
      <alignment horizontal="left"/>
    </xf>
    <xf numFmtId="0" fontId="10" fillId="29" borderId="0" xfId="0" applyFont="1" applyFill="1" applyAlignment="1"/>
    <xf numFmtId="0" fontId="19" fillId="26" borderId="0" xfId="57" applyFill="1" applyAlignment="1">
      <alignment horizontal="left"/>
    </xf>
    <xf numFmtId="0" fontId="10" fillId="26" borderId="0" xfId="57" applyFont="1" applyFill="1" applyAlignment="1">
      <alignment horizontal="left"/>
    </xf>
    <xf numFmtId="0" fontId="10" fillId="29" borderId="0" xfId="57" applyFont="1" applyFill="1" applyAlignment="1"/>
    <xf numFmtId="0" fontId="10" fillId="0" borderId="0" xfId="57" applyFont="1" applyFill="1" applyAlignment="1"/>
    <xf numFmtId="167" fontId="54" fillId="29" borderId="0" xfId="57" applyNumberFormat="1" applyFont="1" applyFill="1" applyBorder="1" applyAlignment="1">
      <alignment horizontal="right" vertical="center"/>
    </xf>
    <xf numFmtId="2" fontId="4" fillId="26" borderId="0" xfId="0" applyNumberFormat="1" applyFont="1" applyFill="1" applyAlignment="1">
      <alignment vertical="center"/>
    </xf>
    <xf numFmtId="167" fontId="3" fillId="30" borderId="0" xfId="103" applyNumberFormat="1" applyFont="1" applyFill="1" applyBorder="1" applyAlignment="1" applyProtection="1">
      <alignment vertical="center"/>
      <protection locked="0"/>
    </xf>
    <xf numFmtId="0" fontId="66" fillId="29" borderId="0" xfId="103" applyFont="1" applyFill="1" applyBorder="1" applyAlignment="1" applyProtection="1">
      <alignment vertical="center"/>
      <protection locked="0"/>
    </xf>
    <xf numFmtId="167" fontId="38" fillId="29" borderId="0" xfId="103" applyNumberFormat="1" applyFont="1" applyFill="1" applyBorder="1" applyAlignment="1" applyProtection="1">
      <alignment vertical="center"/>
      <protection locked="0"/>
    </xf>
    <xf numFmtId="167" fontId="66" fillId="29" borderId="0" xfId="103" applyNumberFormat="1" applyFont="1" applyFill="1" applyBorder="1" applyAlignment="1" applyProtection="1">
      <alignment horizontal="right" vertical="center"/>
      <protection locked="0"/>
    </xf>
    <xf numFmtId="0" fontId="65" fillId="0" borderId="0" xfId="103" applyFont="1" applyFill="1" applyAlignment="1" applyProtection="1">
      <alignment vertical="center"/>
      <protection locked="0"/>
    </xf>
    <xf numFmtId="0" fontId="65" fillId="0" borderId="0" xfId="103" applyFont="1" applyFill="1" applyBorder="1" applyAlignment="1" applyProtection="1">
      <alignment vertical="center"/>
      <protection locked="0"/>
    </xf>
    <xf numFmtId="0" fontId="65" fillId="0" borderId="0" xfId="103" applyFont="1" applyFill="1" applyAlignment="1" applyProtection="1">
      <protection locked="0"/>
    </xf>
    <xf numFmtId="176" fontId="66" fillId="0" borderId="0" xfId="60" applyNumberFormat="1" applyFont="1" applyFill="1" applyBorder="1" applyAlignment="1" applyProtection="1">
      <alignment horizontal="right" vertical="center"/>
      <protection locked="0"/>
    </xf>
    <xf numFmtId="0" fontId="38" fillId="32" borderId="0" xfId="103" applyFont="1" applyFill="1" applyBorder="1" applyAlignment="1" applyProtection="1">
      <alignment vertical="center"/>
      <protection locked="0"/>
    </xf>
    <xf numFmtId="0" fontId="52" fillId="29" borderId="0" xfId="103" applyFont="1" applyFill="1" applyBorder="1" applyAlignment="1" applyProtection="1">
      <alignment vertical="center"/>
      <protection locked="0"/>
    </xf>
    <xf numFmtId="179" fontId="54" fillId="31" borderId="0" xfId="103" applyNumberFormat="1" applyFont="1" applyFill="1" applyBorder="1" applyAlignment="1" applyProtection="1">
      <alignment vertical="center"/>
      <protection locked="0"/>
    </xf>
    <xf numFmtId="176" fontId="79" fillId="31" borderId="0" xfId="104" applyNumberFormat="1" applyFont="1" applyFill="1" applyBorder="1" applyAlignment="1" applyProtection="1">
      <alignment horizontal="right" vertical="center"/>
      <protection locked="0"/>
    </xf>
    <xf numFmtId="176" fontId="79" fillId="0" borderId="0" xfId="104" applyNumberFormat="1" applyFont="1" applyFill="1" applyBorder="1" applyAlignment="1" applyProtection="1">
      <alignment vertical="center"/>
      <protection locked="0"/>
    </xf>
    <xf numFmtId="167" fontId="54" fillId="31" borderId="0" xfId="103" applyNumberFormat="1" applyFont="1" applyFill="1" applyBorder="1" applyAlignment="1" applyProtection="1">
      <alignment vertical="center"/>
      <protection locked="0"/>
    </xf>
    <xf numFmtId="176" fontId="79" fillId="31" borderId="0" xfId="60" applyNumberFormat="1" applyFont="1" applyFill="1" applyBorder="1" applyAlignment="1" applyProtection="1">
      <alignment horizontal="right" vertical="center"/>
      <protection locked="0"/>
    </xf>
    <xf numFmtId="179" fontId="55" fillId="30" borderId="0" xfId="104" applyNumberFormat="1" applyFont="1" applyFill="1" applyBorder="1" applyAlignment="1" applyProtection="1">
      <alignment vertical="center"/>
      <protection locked="0"/>
    </xf>
    <xf numFmtId="179" fontId="55" fillId="26" borderId="0" xfId="104" applyNumberFormat="1" applyFont="1" applyFill="1" applyBorder="1" applyAlignment="1" applyProtection="1">
      <alignment vertical="center"/>
      <protection locked="0"/>
    </xf>
    <xf numFmtId="176" fontId="58" fillId="26" borderId="0" xfId="104" applyNumberFormat="1" applyFont="1" applyFill="1" applyBorder="1" applyAlignment="1" applyProtection="1">
      <alignment horizontal="right" vertical="center"/>
      <protection locked="0"/>
    </xf>
    <xf numFmtId="176" fontId="58" fillId="0" borderId="0" xfId="104" applyNumberFormat="1" applyFont="1" applyFill="1" applyBorder="1" applyAlignment="1" applyProtection="1">
      <alignment vertical="center"/>
      <protection locked="0"/>
    </xf>
    <xf numFmtId="167" fontId="55" fillId="30" borderId="0" xfId="104" applyNumberFormat="1" applyFont="1" applyFill="1" applyBorder="1" applyAlignment="1" applyProtection="1">
      <alignment vertical="center"/>
      <protection locked="0"/>
    </xf>
    <xf numFmtId="167" fontId="55" fillId="26" borderId="0" xfId="104" applyNumberFormat="1" applyFont="1" applyFill="1" applyBorder="1" applyAlignment="1" applyProtection="1">
      <alignment vertical="center"/>
      <protection locked="0"/>
    </xf>
    <xf numFmtId="176" fontId="58" fillId="30" borderId="0" xfId="104" applyNumberFormat="1" applyFont="1" applyFill="1" applyBorder="1" applyAlignment="1" applyProtection="1">
      <alignment vertical="center"/>
      <protection locked="0"/>
    </xf>
    <xf numFmtId="175" fontId="58" fillId="26" borderId="0" xfId="105" applyNumberFormat="1" applyFont="1" applyFill="1" applyBorder="1" applyAlignment="1" applyProtection="1">
      <alignment horizontal="right" vertical="center"/>
      <protection locked="0"/>
    </xf>
    <xf numFmtId="175" fontId="58" fillId="0" borderId="0" xfId="105" applyNumberFormat="1" applyFont="1" applyFill="1" applyBorder="1" applyAlignment="1" applyProtection="1">
      <alignment vertical="center"/>
      <protection locked="0"/>
    </xf>
    <xf numFmtId="167" fontId="54" fillId="31" borderId="0" xfId="104" applyNumberFormat="1" applyFont="1" applyFill="1" applyBorder="1" applyAlignment="1" applyProtection="1">
      <alignment vertical="center"/>
      <protection locked="0"/>
    </xf>
    <xf numFmtId="176" fontId="79" fillId="30" borderId="0" xfId="104" applyNumberFormat="1" applyFont="1" applyFill="1" applyBorder="1" applyAlignment="1" applyProtection="1">
      <alignment vertical="center"/>
      <protection locked="0"/>
    </xf>
    <xf numFmtId="175" fontId="79" fillId="26" borderId="0" xfId="105" applyNumberFormat="1" applyFont="1" applyFill="1" applyBorder="1" applyAlignment="1" applyProtection="1">
      <alignment horizontal="right" vertical="center"/>
      <protection locked="0"/>
    </xf>
    <xf numFmtId="175" fontId="79" fillId="0" borderId="0" xfId="105" applyNumberFormat="1" applyFont="1" applyFill="1" applyBorder="1" applyAlignment="1" applyProtection="1">
      <alignment vertical="center"/>
      <protection locked="0"/>
    </xf>
    <xf numFmtId="181" fontId="79" fillId="31" borderId="0" xfId="104" applyNumberFormat="1" applyFont="1" applyFill="1" applyBorder="1" applyAlignment="1" applyProtection="1">
      <alignment horizontal="right" vertical="center"/>
      <protection locked="0"/>
    </xf>
    <xf numFmtId="175" fontId="79" fillId="30" borderId="0" xfId="105" applyNumberFormat="1" applyFont="1" applyFill="1" applyBorder="1" applyAlignment="1" applyProtection="1">
      <alignment vertical="center"/>
      <protection locked="0"/>
    </xf>
    <xf numFmtId="175" fontId="79" fillId="26" borderId="0" xfId="105" applyNumberFormat="1" applyFont="1" applyFill="1" applyBorder="1" applyAlignment="1" applyProtection="1">
      <alignment vertical="center"/>
      <protection locked="0"/>
    </xf>
    <xf numFmtId="2" fontId="38" fillId="29" borderId="0" xfId="103" applyNumberFormat="1" applyFont="1" applyFill="1" applyBorder="1" applyAlignment="1" applyProtection="1">
      <alignment vertical="center"/>
      <protection locked="0"/>
    </xf>
    <xf numFmtId="2" fontId="38" fillId="0" borderId="0" xfId="103" applyNumberFormat="1" applyFont="1" applyFill="1" applyBorder="1" applyAlignment="1" applyProtection="1">
      <alignment vertical="center"/>
      <protection locked="0"/>
    </xf>
    <xf numFmtId="175" fontId="52" fillId="29" borderId="0" xfId="84" applyNumberFormat="1" applyFont="1" applyFill="1" applyBorder="1" applyAlignment="1" applyProtection="1">
      <alignment vertical="center"/>
      <protection locked="0"/>
    </xf>
    <xf numFmtId="167" fontId="3" fillId="26" borderId="0" xfId="103" applyNumberFormat="1" applyFont="1" applyFill="1" applyBorder="1" applyAlignment="1" applyProtection="1">
      <protection locked="0"/>
    </xf>
    <xf numFmtId="175" fontId="3" fillId="26" borderId="0" xfId="84" applyNumberFormat="1" applyFont="1" applyFill="1" applyBorder="1" applyAlignment="1" applyProtection="1">
      <protection locked="0"/>
    </xf>
    <xf numFmtId="0" fontId="3" fillId="29" borderId="0" xfId="0" applyFont="1" applyFill="1" applyAlignment="1">
      <alignment vertical="center"/>
    </xf>
    <xf numFmtId="0" fontId="66" fillId="0" borderId="0" xfId="103" applyFont="1" applyFill="1" applyBorder="1" applyAlignment="1" applyProtection="1">
      <alignment horizontal="left" vertical="center" wrapText="1"/>
      <protection locked="0"/>
    </xf>
    <xf numFmtId="0" fontId="3" fillId="0" borderId="0" xfId="103" applyFill="1" applyAlignment="1">
      <alignment horizontal="left" vertical="center" wrapText="1"/>
    </xf>
    <xf numFmtId="0" fontId="10" fillId="29" borderId="0" xfId="0" applyFont="1" applyFill="1" applyAlignment="1"/>
    <xf numFmtId="0" fontId="66" fillId="0" borderId="0" xfId="103" applyFont="1" applyFill="1" applyBorder="1" applyAlignment="1" applyProtection="1">
      <alignment horizontal="left" vertical="center" wrapText="1"/>
      <protection locked="0"/>
    </xf>
    <xf numFmtId="0" fontId="3" fillId="0" borderId="0" xfId="103" applyFill="1" applyAlignment="1">
      <alignment horizontal="left" vertical="center" wrapText="1"/>
    </xf>
    <xf numFmtId="167" fontId="38" fillId="31" borderId="0" xfId="0" applyNumberFormat="1" applyFont="1" applyFill="1" applyBorder="1" applyAlignment="1" applyProtection="1">
      <alignment vertical="center"/>
      <protection locked="0"/>
    </xf>
    <xf numFmtId="167" fontId="3" fillId="26" borderId="0" xfId="60" applyNumberFormat="1" applyFont="1" applyFill="1" applyBorder="1" applyAlignment="1" applyProtection="1">
      <alignment vertical="center"/>
      <protection locked="0"/>
    </xf>
    <xf numFmtId="176" fontId="11" fillId="0" borderId="0" xfId="60" applyNumberFormat="1" applyFont="1" applyFill="1" applyBorder="1" applyAlignment="1" applyProtection="1">
      <alignment vertical="center"/>
      <protection locked="0"/>
    </xf>
    <xf numFmtId="167" fontId="38" fillId="31" borderId="0" xfId="60" applyNumberFormat="1" applyFont="1" applyFill="1" applyBorder="1" applyAlignment="1" applyProtection="1">
      <alignment vertical="center"/>
      <protection locked="0"/>
    </xf>
    <xf numFmtId="176" fontId="66" fillId="0" borderId="0" xfId="60" applyNumberFormat="1" applyFont="1" applyFill="1" applyBorder="1" applyAlignment="1" applyProtection="1">
      <alignment vertical="center"/>
      <protection locked="0"/>
    </xf>
    <xf numFmtId="175" fontId="66" fillId="26" borderId="0" xfId="84" applyNumberFormat="1" applyFont="1" applyFill="1" applyBorder="1" applyAlignment="1" applyProtection="1">
      <alignment vertical="center"/>
      <protection locked="0"/>
    </xf>
    <xf numFmtId="183" fontId="3" fillId="26" borderId="0" xfId="0" applyNumberFormat="1" applyFont="1" applyFill="1" applyBorder="1" applyAlignment="1" applyProtection="1">
      <alignment vertical="center"/>
      <protection locked="0"/>
    </xf>
    <xf numFmtId="167" fontId="3" fillId="29" borderId="0" xfId="60" applyNumberFormat="1" applyFont="1" applyFill="1" applyBorder="1" applyAlignment="1" applyProtection="1">
      <alignment vertical="center"/>
      <protection locked="0"/>
    </xf>
    <xf numFmtId="3" fontId="46" fillId="26" borderId="0" xfId="57" applyNumberFormat="1" applyFont="1" applyFill="1" applyAlignment="1">
      <alignment vertical="center"/>
    </xf>
    <xf numFmtId="179" fontId="58" fillId="30" borderId="0" xfId="57" applyNumberFormat="1" applyFont="1" applyFill="1" applyBorder="1" applyAlignment="1">
      <alignment horizontal="right" vertical="center"/>
    </xf>
    <xf numFmtId="179" fontId="55" fillId="30" borderId="0" xfId="57" applyNumberFormat="1" applyFont="1" applyFill="1" applyBorder="1" applyAlignment="1">
      <alignment horizontal="right" vertical="center"/>
    </xf>
    <xf numFmtId="179" fontId="55" fillId="29" borderId="0" xfId="57" applyNumberFormat="1" applyFont="1" applyFill="1" applyBorder="1" applyAlignment="1">
      <alignment horizontal="right" vertical="center"/>
    </xf>
    <xf numFmtId="179" fontId="58" fillId="29" borderId="0" xfId="57" applyNumberFormat="1" applyFont="1" applyFill="1" applyBorder="1" applyAlignment="1">
      <alignment horizontal="right" vertical="center"/>
    </xf>
    <xf numFmtId="0" fontId="98" fillId="26" borderId="0" xfId="57" applyFont="1" applyFill="1" applyBorder="1" applyAlignment="1">
      <alignment vertical="center" wrapText="1"/>
    </xf>
    <xf numFmtId="49" fontId="99" fillId="26" borderId="0" xfId="0" applyNumberFormat="1" applyFont="1" applyFill="1" applyBorder="1" applyAlignment="1">
      <alignment vertical="top"/>
    </xf>
    <xf numFmtId="0" fontId="100" fillId="26" borderId="0" xfId="0" applyFont="1" applyFill="1" applyBorder="1"/>
    <xf numFmtId="0" fontId="69" fillId="26" borderId="0" xfId="0" applyFont="1" applyFill="1" applyBorder="1"/>
    <xf numFmtId="173" fontId="9" fillId="30" borderId="0" xfId="0" applyNumberFormat="1" applyFont="1" applyFill="1" applyAlignment="1">
      <alignment horizontal="right" vertical="center" wrapText="1"/>
    </xf>
    <xf numFmtId="178" fontId="9" fillId="0" borderId="0" xfId="101" applyNumberFormat="1" applyFont="1" applyFill="1" applyAlignment="1">
      <alignment horizontal="right" vertical="center" wrapText="1"/>
    </xf>
    <xf numFmtId="173" fontId="69" fillId="30" borderId="0" xfId="0" applyNumberFormat="1" applyFont="1" applyFill="1" applyAlignment="1">
      <alignment horizontal="right" vertical="center" wrapText="1"/>
    </xf>
    <xf numFmtId="173" fontId="69" fillId="0" borderId="0" xfId="0" applyNumberFormat="1" applyFont="1" applyFill="1" applyAlignment="1">
      <alignment horizontal="right" vertical="center" wrapText="1"/>
    </xf>
    <xf numFmtId="173" fontId="9" fillId="0" borderId="0" xfId="0" applyNumberFormat="1" applyFont="1" applyFill="1" applyAlignment="1">
      <alignment horizontal="right" vertical="center" wrapText="1"/>
    </xf>
    <xf numFmtId="173" fontId="81" fillId="0" borderId="0" xfId="0" applyNumberFormat="1" applyFont="1" applyFill="1" applyBorder="1" applyAlignment="1">
      <alignment horizontal="right" vertical="center"/>
    </xf>
    <xf numFmtId="173" fontId="82" fillId="30" borderId="0" xfId="0" applyNumberFormat="1" applyFont="1" applyFill="1" applyBorder="1" applyAlignment="1">
      <alignment horizontal="right" vertical="center"/>
    </xf>
    <xf numFmtId="179" fontId="82" fillId="30" borderId="0" xfId="0" applyNumberFormat="1" applyFont="1" applyFill="1" applyBorder="1" applyAlignment="1">
      <alignment horizontal="right" vertical="center"/>
    </xf>
    <xf numFmtId="179" fontId="69" fillId="30" borderId="0" xfId="0" applyNumberFormat="1" applyFont="1" applyFill="1" applyAlignment="1">
      <alignment horizontal="right" vertical="center" wrapText="1"/>
    </xf>
    <xf numFmtId="180" fontId="69" fillId="30" borderId="0" xfId="0" applyNumberFormat="1" applyFont="1" applyFill="1" applyAlignment="1">
      <alignment horizontal="right" vertical="center" wrapText="1"/>
    </xf>
    <xf numFmtId="177" fontId="69" fillId="0" borderId="0" xfId="0" applyNumberFormat="1" applyFont="1" applyFill="1" applyAlignment="1">
      <alignment horizontal="right" vertical="center" wrapText="1"/>
    </xf>
    <xf numFmtId="168" fontId="9" fillId="32" borderId="12" xfId="0" applyNumberFormat="1" applyFont="1" applyFill="1" applyBorder="1" applyAlignment="1">
      <alignment horizontal="right" vertical="center"/>
    </xf>
    <xf numFmtId="168" fontId="9" fillId="32" borderId="0" xfId="0" applyNumberFormat="1" applyFont="1" applyFill="1" applyBorder="1" applyAlignment="1">
      <alignment horizontal="right" vertical="center"/>
    </xf>
    <xf numFmtId="0" fontId="69" fillId="26" borderId="0" xfId="0" applyFont="1" applyFill="1"/>
    <xf numFmtId="166" fontId="69" fillId="26" borderId="0" xfId="0" applyNumberFormat="1" applyFont="1" applyFill="1"/>
    <xf numFmtId="0" fontId="69" fillId="29" borderId="0" xfId="0" applyFont="1" applyFill="1" applyAlignment="1">
      <alignment vertical="center"/>
    </xf>
    <xf numFmtId="0" fontId="69" fillId="29" borderId="0" xfId="0" applyFont="1" applyFill="1"/>
    <xf numFmtId="2" fontId="69" fillId="26" borderId="0" xfId="0" applyNumberFormat="1" applyFont="1" applyFill="1"/>
    <xf numFmtId="0" fontId="80" fillId="26" borderId="0" xfId="0" applyFont="1" applyFill="1"/>
    <xf numFmtId="175" fontId="3" fillId="26" borderId="0" xfId="84" applyNumberFormat="1" applyFont="1" applyFill="1" applyAlignment="1" applyProtection="1">
      <protection locked="0"/>
    </xf>
    <xf numFmtId="182" fontId="81" fillId="30" borderId="0" xfId="102" applyNumberFormat="1" applyFont="1" applyFill="1" applyBorder="1" applyAlignment="1">
      <alignment horizontal="right"/>
    </xf>
    <xf numFmtId="165" fontId="52" fillId="29" borderId="0" xfId="101" applyFont="1" applyFill="1" applyBorder="1" applyAlignment="1" applyProtection="1">
      <alignment vertical="center"/>
      <protection locked="0"/>
    </xf>
    <xf numFmtId="0" fontId="10" fillId="29" borderId="0" xfId="0" applyFont="1" applyFill="1" applyAlignment="1"/>
    <xf numFmtId="0" fontId="10" fillId="29" borderId="0" xfId="0" applyFont="1" applyFill="1" applyAlignment="1">
      <alignment horizontal="left" vertical="top" wrapText="1"/>
    </xf>
    <xf numFmtId="182" fontId="4" fillId="26" borderId="0" xfId="0" applyNumberFormat="1" applyFont="1" applyFill="1" applyAlignment="1">
      <alignment vertical="center"/>
    </xf>
    <xf numFmtId="179" fontId="38" fillId="31" borderId="0" xfId="103" applyNumberFormat="1" applyFont="1" applyFill="1" applyBorder="1" applyAlignment="1" applyProtection="1">
      <alignment vertical="center"/>
      <protection locked="0"/>
    </xf>
    <xf numFmtId="173" fontId="69" fillId="29" borderId="0" xfId="0" applyNumberFormat="1" applyFont="1" applyFill="1" applyAlignment="1">
      <alignment horizontal="right" vertical="center" wrapText="1"/>
    </xf>
    <xf numFmtId="168" fontId="38" fillId="32" borderId="0" xfId="0" applyNumberFormat="1" applyFont="1" applyFill="1" applyBorder="1" applyAlignment="1">
      <alignment horizontal="right" vertical="center"/>
    </xf>
    <xf numFmtId="180" fontId="69" fillId="0" borderId="0" xfId="0" applyNumberFormat="1" applyFont="1" applyFill="1" applyAlignment="1">
      <alignment horizontal="right" vertical="center" wrapText="1"/>
    </xf>
    <xf numFmtId="0" fontId="10" fillId="29" borderId="0" xfId="0" applyFont="1" applyFill="1" applyAlignment="1"/>
    <xf numFmtId="0" fontId="10" fillId="29" borderId="0" xfId="0" applyFont="1" applyFill="1" applyAlignment="1">
      <alignment horizontal="left" vertical="top" wrapText="1"/>
    </xf>
    <xf numFmtId="0" fontId="10" fillId="29" borderId="0" xfId="0" applyFont="1" applyFill="1" applyAlignment="1"/>
    <xf numFmtId="0" fontId="103" fillId="0" borderId="0" xfId="0" applyFont="1" applyFill="1" applyAlignment="1">
      <alignment horizontal="right" vertical="center" wrapText="1"/>
    </xf>
    <xf numFmtId="0" fontId="104" fillId="0" borderId="0" xfId="0" applyFont="1" applyFill="1" applyAlignment="1">
      <alignment horizontal="right" vertical="center" wrapText="1"/>
    </xf>
    <xf numFmtId="0" fontId="3" fillId="29" borderId="0" xfId="0" applyFont="1" applyFill="1" applyAlignment="1">
      <alignment horizontal="left" vertical="center"/>
    </xf>
    <xf numFmtId="0" fontId="3" fillId="0" borderId="0" xfId="0" applyFont="1" applyFill="1" applyAlignment="1">
      <alignment horizontal="left" vertical="center"/>
    </xf>
    <xf numFmtId="0" fontId="47" fillId="26" borderId="0" xfId="57" applyFont="1" applyFill="1" applyBorder="1" applyAlignment="1">
      <alignment horizontal="left" vertical="center" wrapText="1"/>
    </xf>
    <xf numFmtId="167" fontId="38" fillId="31" borderId="0" xfId="103" applyNumberFormat="1" applyFont="1" applyFill="1" applyBorder="1" applyAlignment="1" applyProtection="1">
      <alignment horizontal="left" vertical="center" wrapText="1"/>
      <protection locked="0"/>
    </xf>
    <xf numFmtId="0" fontId="3" fillId="0" borderId="0" xfId="103" applyAlignment="1">
      <alignment horizontal="left" vertical="center" wrapText="1"/>
    </xf>
    <xf numFmtId="0" fontId="11" fillId="26" borderId="0" xfId="103" applyFont="1" applyFill="1" applyBorder="1" applyAlignment="1" applyProtection="1">
      <alignment horizontal="left" vertical="center" wrapText="1"/>
      <protection locked="0"/>
    </xf>
    <xf numFmtId="0" fontId="66" fillId="29" borderId="0" xfId="103" applyFont="1" applyFill="1" applyBorder="1" applyAlignment="1" applyProtection="1">
      <alignment horizontal="left" vertical="center" wrapText="1"/>
      <protection locked="0"/>
    </xf>
    <xf numFmtId="0" fontId="38" fillId="31" borderId="0" xfId="103" applyFont="1" applyFill="1" applyBorder="1" applyAlignment="1" applyProtection="1">
      <alignment horizontal="center" vertical="center" wrapText="1"/>
      <protection locked="0"/>
    </xf>
    <xf numFmtId="0" fontId="3" fillId="29" borderId="0" xfId="103" applyFont="1" applyFill="1" applyBorder="1" applyAlignment="1" applyProtection="1">
      <alignment horizontal="left" vertical="center" wrapText="1"/>
      <protection locked="0"/>
    </xf>
    <xf numFmtId="0" fontId="66" fillId="0" borderId="0" xfId="103" applyFont="1" applyFill="1" applyBorder="1" applyAlignment="1" applyProtection="1">
      <alignment horizontal="left" vertical="center" wrapText="1"/>
      <protection locked="0"/>
    </xf>
    <xf numFmtId="0" fontId="3" fillId="0" borderId="0" xfId="103" applyFill="1" applyAlignment="1">
      <alignment horizontal="left" vertical="center" wrapText="1"/>
    </xf>
    <xf numFmtId="0" fontId="38" fillId="32" borderId="0" xfId="103" applyFont="1" applyFill="1" applyBorder="1" applyAlignment="1" applyProtection="1">
      <alignment horizontal="left" vertical="center" wrapText="1"/>
      <protection locked="0"/>
    </xf>
    <xf numFmtId="0" fontId="10" fillId="0" borderId="0" xfId="57" quotePrefix="1" applyFont="1" applyFill="1" applyAlignment="1">
      <alignment horizontal="left" vertical="top" wrapText="1"/>
    </xf>
    <xf numFmtId="17" fontId="9" fillId="31" borderId="0" xfId="57" quotePrefix="1" applyNumberFormat="1" applyFont="1" applyFill="1" applyBorder="1" applyAlignment="1">
      <alignment horizontal="right" vertical="center" wrapText="1"/>
    </xf>
    <xf numFmtId="17" fontId="9" fillId="31" borderId="12" xfId="57" quotePrefix="1" applyNumberFormat="1" applyFont="1" applyFill="1" applyBorder="1" applyAlignment="1">
      <alignment horizontal="right" vertical="center" wrapText="1"/>
    </xf>
    <xf numFmtId="0" fontId="10" fillId="29" borderId="0" xfId="0" applyFont="1" applyFill="1" applyAlignment="1">
      <alignment horizontal="left" vertical="center" wrapText="1"/>
    </xf>
    <xf numFmtId="0" fontId="76" fillId="0" borderId="0" xfId="57" quotePrefix="1" applyFont="1" applyFill="1" applyAlignment="1">
      <alignment horizontal="left" vertical="top" wrapText="1"/>
    </xf>
    <xf numFmtId="0" fontId="10" fillId="29" borderId="0" xfId="0" applyFont="1" applyFill="1" applyAlignment="1"/>
    <xf numFmtId="0" fontId="10" fillId="29" borderId="0" xfId="0" applyFont="1" applyFill="1" applyAlignment="1">
      <alignment wrapText="1"/>
    </xf>
    <xf numFmtId="0" fontId="10" fillId="29" borderId="0" xfId="0" applyFont="1" applyFill="1" applyAlignment="1">
      <alignment vertical="center" wrapText="1"/>
    </xf>
    <xf numFmtId="0" fontId="77" fillId="26" borderId="0" xfId="57" applyFont="1" applyFill="1" applyBorder="1" applyAlignment="1">
      <alignment horizontal="left" vertical="center" wrapText="1"/>
    </xf>
    <xf numFmtId="0" fontId="10" fillId="29" borderId="0" xfId="0" applyFont="1" applyFill="1" applyAlignment="1">
      <alignment horizontal="left" vertical="top" wrapText="1"/>
    </xf>
    <xf numFmtId="0" fontId="10" fillId="0" borderId="0" xfId="0" applyFont="1" applyFill="1" applyAlignment="1">
      <alignment horizontal="left" vertical="top" wrapText="1"/>
    </xf>
    <xf numFmtId="0" fontId="10" fillId="29" borderId="0" xfId="0" applyFont="1" applyFill="1" applyAlignment="1">
      <alignment horizontal="left" vertical="top"/>
    </xf>
  </cellXfs>
  <cellStyles count="148">
    <cellStyle name="%" xfId="1"/>
    <cellStyle name="% 2" xfId="86"/>
    <cellStyle name="% 2 2" xfId="98"/>
    <cellStyle name="_Column1" xfId="2"/>
    <cellStyle name="_Column1 2" xfId="87"/>
    <cellStyle name="_Column2" xfId="3"/>
    <cellStyle name="_Column3" xfId="4"/>
    <cellStyle name="_Column4" xfId="5"/>
    <cellStyle name="_Column5" xfId="6"/>
    <cellStyle name="_Column6" xfId="7"/>
    <cellStyle name="_Column7" xfId="8"/>
    <cellStyle name="_Data" xfId="9"/>
    <cellStyle name="_Data 2" xfId="88"/>
    <cellStyle name="_Header" xfId="10"/>
    <cellStyle name="_Row1" xfId="11"/>
    <cellStyle name="_Row1 2" xfId="89"/>
    <cellStyle name="_Row2" xfId="12"/>
    <cellStyle name="_Row3" xfId="13"/>
    <cellStyle name="_Row4" xfId="14"/>
    <cellStyle name="_Row5" xfId="15"/>
    <cellStyle name="_Row6" xfId="16"/>
    <cellStyle name="_Row7" xfId="17"/>
    <cellStyle name="20 % - Accent1" xfId="18" builtinId="30" customBuiltin="1"/>
    <cellStyle name="20 % - Accent2" xfId="19" builtinId="34" customBuiltin="1"/>
    <cellStyle name="20 % - Accent3" xfId="20" builtinId="38" customBuiltin="1"/>
    <cellStyle name="20 % - Accent4" xfId="21" builtinId="42" customBuiltin="1"/>
    <cellStyle name="20 % - Accent5" xfId="22" builtinId="46" customBuiltin="1"/>
    <cellStyle name="20 % - Accent6" xfId="23" builtinId="50" customBuiltin="1"/>
    <cellStyle name="20% - Accent1" xfId="108"/>
    <cellStyle name="20% - Accent2" xfId="109"/>
    <cellStyle name="20% - Accent3" xfId="110"/>
    <cellStyle name="20% - Accent4" xfId="111"/>
    <cellStyle name="20% - Accent5" xfId="112"/>
    <cellStyle name="20% - Accent6" xfId="113"/>
    <cellStyle name="40 % - Accent1" xfId="24" builtinId="31" customBuiltin="1"/>
    <cellStyle name="40 % - Accent2" xfId="25" builtinId="35" customBuiltin="1"/>
    <cellStyle name="40 % - Accent3" xfId="26" builtinId="39" customBuiltin="1"/>
    <cellStyle name="40 % - Accent4" xfId="27" builtinId="43" customBuiltin="1"/>
    <cellStyle name="40 % - Accent5" xfId="28" builtinId="47" customBuiltin="1"/>
    <cellStyle name="40 % - Accent6" xfId="29" builtinId="51" customBuiltin="1"/>
    <cellStyle name="40% - Accent1" xfId="114"/>
    <cellStyle name="40% - Accent2" xfId="115"/>
    <cellStyle name="40% - Accent3" xfId="116"/>
    <cellStyle name="40% - Accent4" xfId="117"/>
    <cellStyle name="40% - Accent5" xfId="118"/>
    <cellStyle name="40% - Accent6" xfId="119"/>
    <cellStyle name="49" xfId="120"/>
    <cellStyle name="60 % - Accent1" xfId="30" builtinId="32" customBuiltin="1"/>
    <cellStyle name="60 % - Accent2" xfId="31" builtinId="36" customBuiltin="1"/>
    <cellStyle name="60 % - Accent3" xfId="32" builtinId="40" customBuiltin="1"/>
    <cellStyle name="60 % - Accent4" xfId="33" builtinId="44" customBuiltin="1"/>
    <cellStyle name="60 % - Accent5" xfId="34" builtinId="48" customBuiltin="1"/>
    <cellStyle name="60 % - Accent6" xfId="35" builtinId="52" customBuiltin="1"/>
    <cellStyle name="60% - Accent1" xfId="121"/>
    <cellStyle name="60% - Accent2" xfId="122"/>
    <cellStyle name="60% - Accent3" xfId="123"/>
    <cellStyle name="60% - Accent4" xfId="124"/>
    <cellStyle name="60% - Accent5" xfId="125"/>
    <cellStyle name="60% - Accent6" xfId="126"/>
    <cellStyle name="Accent1" xfId="36" builtinId="29" customBuiltin="1"/>
    <cellStyle name="Accent2" xfId="37" builtinId="33" customBuiltin="1"/>
    <cellStyle name="Accent3" xfId="38" builtinId="37" customBuiltin="1"/>
    <cellStyle name="Accent4" xfId="39" builtinId="41" customBuiltin="1"/>
    <cellStyle name="Accent5" xfId="40" builtinId="45" customBuiltin="1"/>
    <cellStyle name="Accent6" xfId="41" builtinId="49" customBuiltin="1"/>
    <cellStyle name="Avertissement" xfId="42" builtinId="11" customBuiltin="1"/>
    <cellStyle name="Bad" xfId="127"/>
    <cellStyle name="Besuchter Hyperlink" xfId="43"/>
    <cellStyle name="Calcul" xfId="44" builtinId="22" customBuiltin="1"/>
    <cellStyle name="Calculation" xfId="128"/>
    <cellStyle name="Cellule liée" xfId="45" builtinId="24" customBuiltin="1"/>
    <cellStyle name="Check Cell" xfId="129"/>
    <cellStyle name="Comma" xfId="130"/>
    <cellStyle name="Comma [0]" xfId="131"/>
    <cellStyle name="Comma_forecast Q4 cout de restructuring CT  LT" xfId="97"/>
    <cellStyle name="Commentaire" xfId="46" builtinId="10" customBuiltin="1"/>
    <cellStyle name="Commentaire 2" xfId="90"/>
    <cellStyle name="Commentaire 2 2" xfId="99"/>
    <cellStyle name="Currency" xfId="132"/>
    <cellStyle name="Currency [0]" xfId="133"/>
    <cellStyle name="Dezimal [0]_Abbreviations" xfId="47"/>
    <cellStyle name="Dezimal_Abbreviations" xfId="48"/>
    <cellStyle name="Entrée" xfId="49" builtinId="20" customBuiltin="1"/>
    <cellStyle name="Explanatory Text" xfId="134"/>
    <cellStyle name="Good" xfId="135"/>
    <cellStyle name="Heading 1" xfId="136"/>
    <cellStyle name="Heading 2" xfId="137"/>
    <cellStyle name="Heading 3" xfId="138"/>
    <cellStyle name="Heading 4" xfId="139"/>
    <cellStyle name="Input" xfId="140"/>
    <cellStyle name="Insatisfaisant" xfId="50" builtinId="27" customBuiltin="1"/>
    <cellStyle name="KPMG Heading 1" xfId="51"/>
    <cellStyle name="KPMG Heading 1 2" xfId="91"/>
    <cellStyle name="KPMG Heading 2" xfId="52"/>
    <cellStyle name="KPMG Heading 2 2" xfId="92"/>
    <cellStyle name="KPMG Heading 3" xfId="53"/>
    <cellStyle name="KPMG Heading 3 2" xfId="93"/>
    <cellStyle name="KPMG Heading 4" xfId="54"/>
    <cellStyle name="KPMG Heading 4 2" xfId="94"/>
    <cellStyle name="KPMG Normal" xfId="55"/>
    <cellStyle name="KPMG Normal Text" xfId="56"/>
    <cellStyle name="Linked Cell" xfId="141"/>
    <cellStyle name="Microsoft Excel found an error in the formula you entered. Do you want to accept the correction proposed below?_x000a__x000a_|_x000a__x000a_• To accept the correction, click Yes._x000a_• To close this message and correct the formula yourself, click No." xfId="57"/>
    <cellStyle name="Milliers" xfId="101" builtinId="3"/>
    <cellStyle name="Monétaire 2" xfId="106"/>
    <cellStyle name="Neutral" xfId="142"/>
    <cellStyle name="Neutre" xfId="58" builtinId="28" customBuiltin="1"/>
    <cellStyle name="Non défini" xfId="59"/>
    <cellStyle name="Normal" xfId="0" builtinId="0"/>
    <cellStyle name="Normal 2" xfId="85"/>
    <cellStyle name="Normal 3" xfId="102"/>
    <cellStyle name="Normal 3 2" xfId="103"/>
    <cellStyle name="Normal_Q2 2007 PnL-TFT-BS_v4" xfId="60"/>
    <cellStyle name="Normal_Q2 2007 PnL-TFT-BS_v4 2 2" xfId="104"/>
    <cellStyle name="Note" xfId="143"/>
    <cellStyle name="Output" xfId="144"/>
    <cellStyle name="Percent" xfId="145"/>
    <cellStyle name="Pourcentage" xfId="84" builtinId="5"/>
    <cellStyle name="Pourcentage 2" xfId="96"/>
    <cellStyle name="Pourcentage 2 2" xfId="100"/>
    <cellStyle name="Pourcentage 3" xfId="107"/>
    <cellStyle name="Pourcentage 3 2" xfId="105"/>
    <cellStyle name="SAPBEXaggData" xfId="61"/>
    <cellStyle name="SAPBEXaggItem" xfId="62"/>
    <cellStyle name="SAPBEXchaText" xfId="63"/>
    <cellStyle name="SAPBEXfilterDrill" xfId="64"/>
    <cellStyle name="SAPBEXfilterItem" xfId="65"/>
    <cellStyle name="SAPBEXheaderItem" xfId="66"/>
    <cellStyle name="SAPBEXheaderText" xfId="67"/>
    <cellStyle name="SAPBEXstdData" xfId="68"/>
    <cellStyle name="SAPBEXstdItem" xfId="69"/>
    <cellStyle name="SAPBEXtitle" xfId="70"/>
    <cellStyle name="Satisfaisant" xfId="71" builtinId="26" customBuiltin="1"/>
    <cellStyle name="Sortie" xfId="72" builtinId="21" customBuiltin="1"/>
    <cellStyle name="Style 1" xfId="73"/>
    <cellStyle name="Style 1 2" xfId="95"/>
    <cellStyle name="Texte explicatif" xfId="74" builtinId="53" customBuiltin="1"/>
    <cellStyle name="Title" xfId="146"/>
    <cellStyle name="Titre" xfId="75" builtinId="15" customBuiltin="1"/>
    <cellStyle name="Titre 1" xfId="76" builtinId="16" customBuiltin="1"/>
    <cellStyle name="Titre 2" xfId="77" builtinId="17" customBuiltin="1"/>
    <cellStyle name="Titre 3" xfId="78" builtinId="18" customBuiltin="1"/>
    <cellStyle name="Titre 4" xfId="79" builtinId="19" customBuiltin="1"/>
    <cellStyle name="Total" xfId="80" builtinId="25" customBuiltin="1"/>
    <cellStyle name="Vérification" xfId="81" builtinId="23" customBuiltin="1"/>
    <cellStyle name="Währung [0]_Abbreviations" xfId="82"/>
    <cellStyle name="Währung_Abbreviations" xfId="83"/>
    <cellStyle name="Warning Text" xfId="14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1F1F1"/>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444492"/>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DD3EB"/>
      <color rgb="FFD4E0AE"/>
      <color rgb="FFEFE5D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Consoph\2004.12\Palier%20Aventis\Goodwill%203rd%20draf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Tresorerie\R&#233;sultat%20de%20Change\Position%20de%20change\2009\0809\Sous_Jacent\ENGA_HB.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Marches\Fixing\change\Fix2004\Fixquotidien\Fixquotidien0820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kj\Desktop\Karla%20JOULAIN\MISSIONS\SANOFI\SANOFI%202003\05%20-%20IFC%20SANOFI%202003\SFAS\SFAS%20RD\SFAS_132_01-D&#233;f.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LiasseExcel\RecepLiasseExcel\Re&#231;uExcel\conso\S4014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JLR\2005\Juin%202005\EPS%20IFRS%20juin%202005%20(dilu&#23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kj\Desktop\Karla%20JOULAIN\MISSIONS\SANOFI\SANOFI%202003\05%20-%20IFC%20SANOFI%202003\SFAS\SFAS%20IFC%202002%20R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Consoph\2005.06\R-%20Brochures\R2-%20Brochure%20IFRS\Notes%20A%20Schaeffer\3-%20TFT\3.1%20-%20Notes%20aux%20Etats%20Financiers\2004.12\Hierarchie%20Acces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Consoph\2005.06\R-%20Brochures\R2-%20Brochure%20IFRS\Notes%20A%20Schaeffer\3-%20TFT\3.1%20-%20Notes%20aux%20Etats%20Financiers\2004.06\Hierarchie%20Acces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noritaires"/>
      <sheetName val="Minoritaires (IFRS)"/>
      <sheetName val="GW 20 août"/>
      <sheetName val="GW 20 août (IFRS)"/>
      <sheetName val="GW fusion"/>
      <sheetName val="GW fusion (IFRS)"/>
      <sheetName val="GW Hoechst"/>
      <sheetName val="Ventilation GW 2004"/>
      <sheetName val="Ventilation GW 2004 (après cor)"/>
      <sheetName val="Ventilation GW 2004 (IFRS)"/>
      <sheetName val="Amortissement GW (2003)"/>
      <sheetName val="IPRD"/>
      <sheetName val="IPRD SME (IFRS)"/>
      <sheetName val="Ecriture"/>
      <sheetName val="Ecriture (2)"/>
      <sheetName val="Ecriture (3)"/>
      <sheetName val="Ecriture IFRS"/>
      <sheetName val="Ecriture IFRS (2)"/>
      <sheetName val="Ecriture IFRS (3)"/>
      <sheetName val="Ecriture IFRS (4)"/>
      <sheetName val="Ecriture IFRS (5)"/>
      <sheetName val="Ecriture IFRS (6)"/>
      <sheetName val="Ecriture IFRS (7)"/>
      <sheetName val="Ecriture IFRS (8)"/>
      <sheetName val="Ecriture IFRS (9)"/>
      <sheetName val="Ecriture IFRS (10)"/>
      <sheetName val="Ecriture IFRS (11)"/>
      <sheetName val="Ecriture IFRS (12)"/>
      <sheetName val="Ecriture IFRS (13)"/>
      <sheetName val="Ecriture IFRS (14)"/>
      <sheetName val="Ecriture IFRS (15)"/>
      <sheetName val="Ecriture IFRS (16)"/>
      <sheetName val="Ecriture IFRS (17)"/>
      <sheetName val="Ecriture IFRS (18)"/>
      <sheetName val="Ecriture IFRS (19)"/>
      <sheetName val="Ecriture IFRS (20)"/>
      <sheetName val="Ecriture IFRS (21)"/>
      <sheetName val="Ecriture IFRS (22)"/>
      <sheetName val="Ecriture IFRS (23)"/>
      <sheetName val="Ecriture IFRS (24)"/>
      <sheetName val="Ecriture IFRS (33)"/>
      <sheetName val="Ecriture IFRS (34)"/>
      <sheetName val="Ecriture IFRS (35)"/>
      <sheetName val="Ecriture IFRS (25)"/>
      <sheetName val="Ecriture IFRS (26)"/>
      <sheetName val="Ecriture IFRS (27)"/>
      <sheetName val="Ecriture IFRS (28)"/>
      <sheetName val="Ecriture IFRS (29)"/>
      <sheetName val="Ecriture IFRS (30)"/>
      <sheetName val="Ecriture IFRS (31)"/>
      <sheetName val="Ecriture IFRS (32)"/>
      <sheetName val="Ecriture IFRS (36)"/>
      <sheetName val="Ecriture IFRS (37)"/>
      <sheetName val="Ecriture IFRS (38)"/>
    </sheetNames>
    <sheetDataSet>
      <sheetData sheetId="0"/>
      <sheetData sheetId="1"/>
      <sheetData sheetId="2"/>
      <sheetData sheetId="3"/>
      <sheetData sheetId="4"/>
      <sheetData sheetId="5"/>
      <sheetData sheetId="6"/>
      <sheetData sheetId="7">
        <row r="12">
          <cell r="J12">
            <v>1.2759400000000001</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HB"/>
      <sheetName val="SAP"/>
      <sheetName val="CORRESPONDANCE"/>
    </sheetNames>
    <sheetDataSet>
      <sheetData sheetId="0"/>
      <sheetData sheetId="1"/>
      <sheetData sheetId="2">
        <row r="1">
          <cell r="A1">
            <v>80310000</v>
          </cell>
          <cell r="B1" t="str">
            <v>Options de change</v>
          </cell>
          <cell r="D1" t="str">
            <v>ENGAGEMENTS BANCAIRES OPTIONS</v>
          </cell>
          <cell r="E1" t="str">
            <v>ENGAGEMENTS HORS BILAN</v>
          </cell>
        </row>
        <row r="2">
          <cell r="A2">
            <v>80310010</v>
          </cell>
          <cell r="B2" t="str">
            <v>Options de change</v>
          </cell>
          <cell r="D2" t="str">
            <v>ENGAGEMENTS BANCAIRES OPTIONS</v>
          </cell>
          <cell r="E2" t="str">
            <v>ENGAGEMENTS HORS BILAN</v>
          </cell>
        </row>
        <row r="3">
          <cell r="A3">
            <v>80320000</v>
          </cell>
          <cell r="B3" t="str">
            <v>Options de change</v>
          </cell>
          <cell r="D3" t="str">
            <v>ENGAGEMENTS BANCAIRES OPTIONS</v>
          </cell>
          <cell r="E3" t="str">
            <v>ENGAGEMENTS HORS BILAN</v>
          </cell>
        </row>
        <row r="4">
          <cell r="A4">
            <v>80320010</v>
          </cell>
          <cell r="B4" t="str">
            <v>Options de change</v>
          </cell>
          <cell r="D4" t="str">
            <v>ENGAGEMENTS BANCAIRES OPTIONS</v>
          </cell>
          <cell r="E4" t="str">
            <v>ENGAGEMENTS HORS BILAN</v>
          </cell>
        </row>
        <row r="5">
          <cell r="A5">
            <v>80330000</v>
          </cell>
          <cell r="B5" t="str">
            <v>Options de change</v>
          </cell>
          <cell r="D5" t="str">
            <v>ENGAGEMENTS BANCAIRES OPTIONS</v>
          </cell>
          <cell r="E5" t="str">
            <v>ENGAGEMENTS HORS BILAN</v>
          </cell>
        </row>
        <row r="6">
          <cell r="A6">
            <v>80330010</v>
          </cell>
          <cell r="B6" t="str">
            <v>Options de change</v>
          </cell>
          <cell r="D6" t="str">
            <v>ENGAGEMENTS BANCAIRES OPTIONS</v>
          </cell>
          <cell r="E6" t="str">
            <v>ENGAGEMENTS HORS BILAN</v>
          </cell>
        </row>
        <row r="7">
          <cell r="A7">
            <v>80340000</v>
          </cell>
          <cell r="B7" t="str">
            <v>Options de change</v>
          </cell>
          <cell r="D7" t="str">
            <v>ENGAGEMENTS BANCAIRES OPTIONS</v>
          </cell>
          <cell r="E7" t="str">
            <v>ENGAGEMENTS HORS BILAN</v>
          </cell>
        </row>
        <row r="8">
          <cell r="A8">
            <v>80340010</v>
          </cell>
          <cell r="B8" t="str">
            <v>Options de change</v>
          </cell>
          <cell r="D8" t="str">
            <v>ENGAGEMENTS BANCAIRES OPTIONS</v>
          </cell>
          <cell r="E8" t="str">
            <v>ENGAGEMENTS HORS BILAN</v>
          </cell>
        </row>
        <row r="9">
          <cell r="A9">
            <v>80140000</v>
          </cell>
          <cell r="B9" t="str">
            <v>Ventes à terme</v>
          </cell>
          <cell r="D9" t="str">
            <v>ENGAGEMENTS BANCAIRES A TERME DE DEVISES</v>
          </cell>
          <cell r="E9" t="str">
            <v>ENGAGEMENTS HORS BILAN</v>
          </cell>
        </row>
        <row r="10">
          <cell r="A10">
            <v>80140010</v>
          </cell>
          <cell r="B10" t="str">
            <v>Ventes à terme</v>
          </cell>
          <cell r="D10" t="str">
            <v>ENGAGEMENTS BANCAIRES A TERME DE DEVISES</v>
          </cell>
          <cell r="E10" t="str">
            <v>ENGAGEMENTS HORS BILAN</v>
          </cell>
        </row>
        <row r="11">
          <cell r="A11">
            <v>80140020</v>
          </cell>
          <cell r="B11" t="str">
            <v>Ventes à terme</v>
          </cell>
          <cell r="D11" t="str">
            <v>ENGAGEMENTS BANCAIRES A TERME DE DEVISES</v>
          </cell>
          <cell r="E11" t="str">
            <v>ENGAGEMENTS HORS BILAN</v>
          </cell>
        </row>
        <row r="12">
          <cell r="A12">
            <v>80240000</v>
          </cell>
          <cell r="B12" t="str">
            <v>Achats à terme</v>
          </cell>
          <cell r="D12" t="str">
            <v>ENGAGEMENTS BANCAIRES A TERME DE DEVISES</v>
          </cell>
          <cell r="E12" t="str">
            <v>ENGAGEMENTS HORS BILAN</v>
          </cell>
        </row>
        <row r="13">
          <cell r="A13">
            <v>80240010</v>
          </cell>
          <cell r="B13" t="str">
            <v>Achats à terme</v>
          </cell>
          <cell r="D13" t="str">
            <v>ENGAGEMENTS BANCAIRES A TERME DE DEVISES</v>
          </cell>
          <cell r="E13" t="str">
            <v>ENGAGEMENTS HORS BILAN</v>
          </cell>
        </row>
        <row r="14">
          <cell r="A14">
            <v>80240020</v>
          </cell>
          <cell r="B14" t="str">
            <v>Achats à terme</v>
          </cell>
          <cell r="D14" t="str">
            <v>ENGAGEMENTS BANCAIRES A TERME DE DEVISES</v>
          </cell>
          <cell r="E14" t="str">
            <v>ENGAGEMENTS HORS BILAN</v>
          </cell>
        </row>
        <row r="15">
          <cell r="A15">
            <v>80210090</v>
          </cell>
          <cell r="B15" t="str">
            <v>Garanties export commercial</v>
          </cell>
          <cell r="D15" t="str">
            <v>ENGAGEMENTS VIS A VIS DES FILIALES DU GROUPE</v>
          </cell>
          <cell r="E15" t="str">
            <v>ENGAGEMENTS HORS BILAN</v>
          </cell>
        </row>
        <row r="16">
          <cell r="A16">
            <v>80220090</v>
          </cell>
          <cell r="B16" t="str">
            <v>Garanties export financier</v>
          </cell>
          <cell r="D16" t="str">
            <v>ENGAGEMENTS VIS A VIS DES FILIALES DU GROUPE</v>
          </cell>
          <cell r="E16" t="str">
            <v>ENGAGEMENTS HORS BILAN</v>
          </cell>
        </row>
        <row r="17">
          <cell r="A17">
            <v>80230090</v>
          </cell>
          <cell r="B17" t="str">
            <v>Garanties export financier</v>
          </cell>
          <cell r="D17" t="str">
            <v>ENGAGEMENTS VIS A VIS DES FILIALES DU GROUPE</v>
          </cell>
          <cell r="E17" t="str">
            <v>ENGAGEMENTS HORS BILAN</v>
          </cell>
        </row>
        <row r="18">
          <cell r="A18">
            <v>80110090</v>
          </cell>
          <cell r="B18" t="str">
            <v>Garanties import commercial</v>
          </cell>
          <cell r="D18" t="str">
            <v>ENGAGEMENTS VIS A VIS DES FILIALES DU GROUPE</v>
          </cell>
          <cell r="E18" t="str">
            <v>ENGAGEMENTS HORS BILAN</v>
          </cell>
        </row>
        <row r="19">
          <cell r="A19">
            <v>80120090</v>
          </cell>
          <cell r="B19" t="str">
            <v>Garanties import financier</v>
          </cell>
          <cell r="D19" t="str">
            <v>ENGAGEMENTS VIS A VIS DES FILIALES DU GROUPE</v>
          </cell>
          <cell r="E19" t="str">
            <v>ENGAGEMENTS HORS BILAN</v>
          </cell>
        </row>
        <row r="20">
          <cell r="A20">
            <v>80130090</v>
          </cell>
          <cell r="B20" t="str">
            <v>Garanties import financier</v>
          </cell>
          <cell r="D20" t="str">
            <v>ENGAGEMENTS VIS A VIS DES FILIALES DU GROUPE</v>
          </cell>
          <cell r="E20" t="str">
            <v>ENGAGEMENTS HORS BILAN</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up"/>
      <sheetName val="valeur"/>
      <sheetName val="082004"/>
    </sheetNames>
    <sheetDataSet>
      <sheetData sheetId="0">
        <row r="4">
          <cell r="B4" t="str">
            <v>Date</v>
          </cell>
        </row>
      </sheetData>
      <sheetData sheetId="1">
        <row r="4">
          <cell r="B4" t="str">
            <v>Date</v>
          </cell>
          <cell r="C4" t="str">
            <v>AED</v>
          </cell>
          <cell r="D4" t="str">
            <v>BRL</v>
          </cell>
          <cell r="E4" t="str">
            <v>CNY</v>
          </cell>
          <cell r="F4" t="str">
            <v>IDR</v>
          </cell>
          <cell r="G4" t="str">
            <v>INR</v>
          </cell>
          <cell r="H4" t="str">
            <v>MAD</v>
          </cell>
          <cell r="I4" t="str">
            <v>MXN</v>
          </cell>
          <cell r="J4" t="str">
            <v>MYR</v>
          </cell>
          <cell r="K4" t="str">
            <v>PHP</v>
          </cell>
          <cell r="L4" t="str">
            <v>RUB</v>
          </cell>
          <cell r="M4" t="str">
            <v>SAR</v>
          </cell>
          <cell r="N4" t="str">
            <v>THB</v>
          </cell>
          <cell r="O4" t="str">
            <v>TND</v>
          </cell>
          <cell r="P4" t="str">
            <v>TWD</v>
          </cell>
        </row>
        <row r="5">
          <cell r="B5">
            <v>0</v>
          </cell>
          <cell r="C5">
            <v>1</v>
          </cell>
          <cell r="D5">
            <v>2</v>
          </cell>
          <cell r="E5">
            <v>3</v>
          </cell>
          <cell r="F5">
            <v>4</v>
          </cell>
          <cell r="G5">
            <v>5</v>
          </cell>
          <cell r="H5">
            <v>6</v>
          </cell>
          <cell r="I5">
            <v>7</v>
          </cell>
          <cell r="J5">
            <v>8</v>
          </cell>
          <cell r="K5">
            <v>9</v>
          </cell>
          <cell r="L5">
            <v>10</v>
          </cell>
          <cell r="M5">
            <v>11</v>
          </cell>
          <cell r="N5">
            <v>12</v>
          </cell>
          <cell r="O5">
            <v>13</v>
          </cell>
          <cell r="P5">
            <v>14</v>
          </cell>
        </row>
        <row r="6">
          <cell r="B6">
            <v>38198</v>
          </cell>
          <cell r="C6">
            <v>4.4212999999999996</v>
          </cell>
          <cell r="D6">
            <v>3.6562000000000001</v>
          </cell>
          <cell r="E6">
            <v>9.9647000000000006</v>
          </cell>
          <cell r="F6">
            <v>11042.4</v>
          </cell>
          <cell r="G6">
            <v>55.95</v>
          </cell>
          <cell r="H6">
            <v>10.951000000000001</v>
          </cell>
          <cell r="I6">
            <v>13.7431</v>
          </cell>
          <cell r="J6">
            <v>4.5804</v>
          </cell>
          <cell r="K6">
            <v>67.358000000000004</v>
          </cell>
          <cell r="L6">
            <v>35.053199999999997</v>
          </cell>
          <cell r="M6">
            <v>4.5148999999999999</v>
          </cell>
          <cell r="N6">
            <v>49.779000000000003</v>
          </cell>
          <cell r="O6">
            <v>1.5353000000000001</v>
          </cell>
          <cell r="P6">
            <v>41.095999999999997</v>
          </cell>
        </row>
        <row r="7">
          <cell r="B7">
            <v>38201</v>
          </cell>
          <cell r="C7">
            <v>4.4272</v>
          </cell>
          <cell r="D7">
            <v>3.6732</v>
          </cell>
          <cell r="E7">
            <v>9.9779</v>
          </cell>
          <cell r="F7">
            <v>10993.16</v>
          </cell>
          <cell r="G7">
            <v>55.92</v>
          </cell>
          <cell r="H7">
            <v>10.958500000000001</v>
          </cell>
          <cell r="I7">
            <v>13.767099999999999</v>
          </cell>
          <cell r="J7">
            <v>4.5892999999999997</v>
          </cell>
          <cell r="K7">
            <v>67.242999999999995</v>
          </cell>
          <cell r="L7">
            <v>35.160899999999998</v>
          </cell>
          <cell r="M7">
            <v>4.5209000000000001</v>
          </cell>
          <cell r="N7" t="str">
            <v/>
          </cell>
          <cell r="O7">
            <v>1.5356000000000001</v>
          </cell>
          <cell r="P7">
            <v>41.110999999999997</v>
          </cell>
        </row>
        <row r="8">
          <cell r="B8">
            <v>38202</v>
          </cell>
          <cell r="C8">
            <v>4.4150999999999998</v>
          </cell>
          <cell r="D8">
            <v>3.6690999999999998</v>
          </cell>
          <cell r="E8">
            <v>9.9505999999999997</v>
          </cell>
          <cell r="F8">
            <v>10991.87</v>
          </cell>
          <cell r="G8">
            <v>55.61</v>
          </cell>
          <cell r="H8">
            <v>10.955</v>
          </cell>
          <cell r="I8">
            <v>13.726100000000001</v>
          </cell>
          <cell r="J8">
            <v>4.5659000000000001</v>
          </cell>
          <cell r="K8">
            <v>67.161000000000001</v>
          </cell>
          <cell r="L8">
            <v>35.057400000000001</v>
          </cell>
          <cell r="M8">
            <v>4.5086000000000004</v>
          </cell>
          <cell r="N8">
            <v>49.71</v>
          </cell>
          <cell r="O8">
            <v>1.5329999999999999</v>
          </cell>
          <cell r="P8">
            <v>40.994999999999997</v>
          </cell>
        </row>
        <row r="9">
          <cell r="B9">
            <v>38203</v>
          </cell>
          <cell r="C9">
            <v>4.4008000000000003</v>
          </cell>
          <cell r="D9">
            <v>3.6596000000000002</v>
          </cell>
          <cell r="E9">
            <v>9.9177</v>
          </cell>
          <cell r="F9">
            <v>11048.95</v>
          </cell>
          <cell r="G9">
            <v>55.76</v>
          </cell>
          <cell r="H9">
            <v>10.942500000000001</v>
          </cell>
          <cell r="I9">
            <v>13.7235</v>
          </cell>
          <cell r="J9">
            <v>4.5656999999999996</v>
          </cell>
          <cell r="K9">
            <v>66.984999999999999</v>
          </cell>
          <cell r="L9">
            <v>35.084600000000002</v>
          </cell>
          <cell r="M9">
            <v>4.4939</v>
          </cell>
          <cell r="N9">
            <v>49.64</v>
          </cell>
          <cell r="O9">
            <v>1.5331999999999999</v>
          </cell>
          <cell r="P9">
            <v>40.950000000000003</v>
          </cell>
        </row>
        <row r="10">
          <cell r="B10">
            <v>38204</v>
          </cell>
          <cell r="C10">
            <v>4.4223999999999997</v>
          </cell>
          <cell r="D10">
            <v>3.6957</v>
          </cell>
          <cell r="E10">
            <v>9.9665999999999997</v>
          </cell>
          <cell r="F10">
            <v>11087.85</v>
          </cell>
          <cell r="G10">
            <v>55.9</v>
          </cell>
          <cell r="H10">
            <v>10.954000000000001</v>
          </cell>
          <cell r="I10">
            <v>13.757400000000001</v>
          </cell>
          <cell r="J10">
            <v>4.5823</v>
          </cell>
          <cell r="K10">
            <v>67.17</v>
          </cell>
          <cell r="L10">
            <v>35.195099999999996</v>
          </cell>
          <cell r="M10">
            <v>4.5159000000000002</v>
          </cell>
          <cell r="N10">
            <v>49.923000000000002</v>
          </cell>
          <cell r="O10">
            <v>1.5349999999999999</v>
          </cell>
          <cell r="P10">
            <v>41.128999999999998</v>
          </cell>
        </row>
        <row r="11">
          <cell r="B11">
            <v>38205</v>
          </cell>
          <cell r="C11">
            <v>4.4305000000000003</v>
          </cell>
          <cell r="D11">
            <v>3.6577999999999999</v>
          </cell>
          <cell r="E11">
            <v>9.9847999999999999</v>
          </cell>
          <cell r="F11">
            <v>11088.5</v>
          </cell>
          <cell r="G11">
            <v>56.06</v>
          </cell>
          <cell r="H11">
            <v>10.987</v>
          </cell>
          <cell r="I11">
            <v>13.759</v>
          </cell>
          <cell r="J11">
            <v>4.5815000000000001</v>
          </cell>
          <cell r="K11">
            <v>67.215000000000003</v>
          </cell>
          <cell r="L11">
            <v>35.250700000000002</v>
          </cell>
          <cell r="M11">
            <v>4.5242000000000004</v>
          </cell>
          <cell r="N11">
            <v>50.02</v>
          </cell>
          <cell r="O11">
            <v>1.5354000000000001</v>
          </cell>
          <cell r="P11">
            <v>41.206000000000003</v>
          </cell>
        </row>
        <row r="12">
          <cell r="B12">
            <v>38208</v>
          </cell>
          <cell r="C12">
            <v>4.4977</v>
          </cell>
          <cell r="D12">
            <v>3.7219000000000002</v>
          </cell>
          <cell r="E12">
            <v>10.136699999999999</v>
          </cell>
          <cell r="F12">
            <v>11237.47</v>
          </cell>
          <cell r="G12">
            <v>56.96</v>
          </cell>
          <cell r="H12">
            <v>10.992000000000001</v>
          </cell>
          <cell r="I12">
            <v>13.967700000000001</v>
          </cell>
          <cell r="J12">
            <v>4.6600999999999999</v>
          </cell>
          <cell r="K12">
            <v>68.227999999999994</v>
          </cell>
          <cell r="L12">
            <v>35.929600000000001</v>
          </cell>
          <cell r="M12">
            <v>4.5929000000000002</v>
          </cell>
          <cell r="N12">
            <v>50.683</v>
          </cell>
          <cell r="O12">
            <v>1.5450999999999999</v>
          </cell>
          <cell r="P12">
            <v>41.77</v>
          </cell>
        </row>
        <row r="13">
          <cell r="B13">
            <v>38209</v>
          </cell>
          <cell r="C13">
            <v>4.5095000000000001</v>
          </cell>
          <cell r="D13">
            <v>3.7181000000000002</v>
          </cell>
          <cell r="E13">
            <v>10.1633</v>
          </cell>
          <cell r="F13">
            <v>11303.75</v>
          </cell>
          <cell r="G13">
            <v>57.03</v>
          </cell>
          <cell r="H13">
            <v>10.994999999999999</v>
          </cell>
          <cell r="I13">
            <v>14.018000000000001</v>
          </cell>
          <cell r="J13">
            <v>4.6654999999999998</v>
          </cell>
          <cell r="K13">
            <v>68.344999999999999</v>
          </cell>
          <cell r="L13">
            <v>35.918999999999997</v>
          </cell>
          <cell r="M13">
            <v>4.6048</v>
          </cell>
          <cell r="N13">
            <v>50.832999999999998</v>
          </cell>
          <cell r="O13">
            <v>1.5465</v>
          </cell>
          <cell r="P13">
            <v>41.869</v>
          </cell>
        </row>
        <row r="14">
          <cell r="B14">
            <v>38210</v>
          </cell>
          <cell r="C14">
            <v>4.4926000000000004</v>
          </cell>
          <cell r="D14">
            <v>3.7139000000000002</v>
          </cell>
          <cell r="E14">
            <v>10.124599999999999</v>
          </cell>
          <cell r="F14">
            <v>11301.92</v>
          </cell>
          <cell r="G14">
            <v>56.73</v>
          </cell>
          <cell r="H14">
            <v>10.986499999999999</v>
          </cell>
          <cell r="I14">
            <v>13.981400000000001</v>
          </cell>
          <cell r="J14">
            <v>4.6441999999999997</v>
          </cell>
          <cell r="K14">
            <v>68.063999999999993</v>
          </cell>
          <cell r="L14">
            <v>35.801400000000001</v>
          </cell>
          <cell r="M14">
            <v>4.5876000000000001</v>
          </cell>
          <cell r="N14">
            <v>50.768999999999998</v>
          </cell>
          <cell r="O14">
            <v>1.5446</v>
          </cell>
          <cell r="P14">
            <v>41.762999999999998</v>
          </cell>
        </row>
        <row r="15">
          <cell r="B15">
            <v>38211</v>
          </cell>
          <cell r="C15">
            <v>4.5010000000000003</v>
          </cell>
          <cell r="D15">
            <v>3.7197</v>
          </cell>
          <cell r="E15">
            <v>10.143700000000001</v>
          </cell>
          <cell r="F15">
            <v>11300.88</v>
          </cell>
          <cell r="G15">
            <v>56.61</v>
          </cell>
          <cell r="H15">
            <v>10.994</v>
          </cell>
          <cell r="I15">
            <v>14.0101</v>
          </cell>
          <cell r="J15">
            <v>4.6600999999999999</v>
          </cell>
          <cell r="K15">
            <v>68.228999999999999</v>
          </cell>
          <cell r="L15">
            <v>35.833799999999997</v>
          </cell>
          <cell r="M15">
            <v>4.5961999999999996</v>
          </cell>
          <cell r="N15" t="str">
            <v/>
          </cell>
          <cell r="O15">
            <v>1.5458000000000001</v>
          </cell>
          <cell r="P15">
            <v>41.841999999999999</v>
          </cell>
        </row>
        <row r="16">
          <cell r="B16">
            <v>38212</v>
          </cell>
          <cell r="C16">
            <v>4.4874000000000001</v>
          </cell>
          <cell r="D16">
            <v>3.6901000000000002</v>
          </cell>
          <cell r="E16">
            <v>10.113099999999999</v>
          </cell>
          <cell r="F16">
            <v>11333.43</v>
          </cell>
          <cell r="G16">
            <v>56.42</v>
          </cell>
          <cell r="H16">
            <v>11.000999999999999</v>
          </cell>
          <cell r="I16">
            <v>13.910399999999999</v>
          </cell>
          <cell r="J16">
            <v>4.6355000000000004</v>
          </cell>
          <cell r="K16">
            <v>68.034999999999997</v>
          </cell>
          <cell r="L16">
            <v>35.720999999999997</v>
          </cell>
          <cell r="M16">
            <v>4.5823</v>
          </cell>
          <cell r="N16">
            <v>50.777000000000001</v>
          </cell>
          <cell r="O16" t="str">
            <v/>
          </cell>
          <cell r="P16">
            <v>41.779000000000003</v>
          </cell>
        </row>
        <row r="17">
          <cell r="B17">
            <v>38215</v>
          </cell>
          <cell r="C17">
            <v>4.5308000000000002</v>
          </cell>
          <cell r="D17">
            <v>3.7097000000000002</v>
          </cell>
          <cell r="E17">
            <v>10.2112</v>
          </cell>
          <cell r="F17">
            <v>11444.87</v>
          </cell>
          <cell r="G17">
            <v>57.24</v>
          </cell>
          <cell r="H17">
            <v>11.005000000000001</v>
          </cell>
          <cell r="I17">
            <v>14.037699999999999</v>
          </cell>
          <cell r="J17">
            <v>4.6901999999999999</v>
          </cell>
          <cell r="K17">
            <v>68.754000000000005</v>
          </cell>
          <cell r="L17">
            <v>36.122399999999999</v>
          </cell>
          <cell r="M17">
            <v>4.6265999999999998</v>
          </cell>
          <cell r="N17">
            <v>51.243000000000002</v>
          </cell>
          <cell r="O17">
            <v>1.5492999999999999</v>
          </cell>
          <cell r="P17">
            <v>42.186</v>
          </cell>
        </row>
        <row r="18">
          <cell r="B18">
            <v>38216</v>
          </cell>
          <cell r="C18">
            <v>4.5311000000000003</v>
          </cell>
          <cell r="D18">
            <v>3.6951999999999998</v>
          </cell>
          <cell r="E18">
            <v>10.211499999999999</v>
          </cell>
          <cell r="F18" t="str">
            <v/>
          </cell>
          <cell r="G18">
            <v>57.34</v>
          </cell>
          <cell r="H18">
            <v>11.005000000000001</v>
          </cell>
          <cell r="I18">
            <v>13.9901</v>
          </cell>
          <cell r="J18">
            <v>4.6905999999999999</v>
          </cell>
          <cell r="K18">
            <v>68.741</v>
          </cell>
          <cell r="L18">
            <v>36.11</v>
          </cell>
          <cell r="M18">
            <v>4.6205999999999996</v>
          </cell>
          <cell r="N18">
            <v>51.213999999999999</v>
          </cell>
          <cell r="O18">
            <v>1.5492999999999999</v>
          </cell>
          <cell r="P18">
            <v>42.180999999999997</v>
          </cell>
        </row>
        <row r="19">
          <cell r="B19">
            <v>38217</v>
          </cell>
          <cell r="C19">
            <v>4.5286</v>
          </cell>
          <cell r="D19">
            <v>3.6783000000000001</v>
          </cell>
          <cell r="E19">
            <v>10.206</v>
          </cell>
          <cell r="F19">
            <v>11426.38</v>
          </cell>
          <cell r="G19">
            <v>57.31</v>
          </cell>
          <cell r="H19">
            <v>11.000999999999999</v>
          </cell>
          <cell r="I19">
            <v>14.007999999999999</v>
          </cell>
          <cell r="J19">
            <v>4.6853999999999996</v>
          </cell>
          <cell r="K19">
            <v>68.781999999999996</v>
          </cell>
          <cell r="L19">
            <v>36.124600000000001</v>
          </cell>
          <cell r="M19">
            <v>4.6180000000000003</v>
          </cell>
          <cell r="N19">
            <v>51.165999999999997</v>
          </cell>
          <cell r="O19">
            <v>1.5488999999999999</v>
          </cell>
          <cell r="P19">
            <v>42.146000000000001</v>
          </cell>
        </row>
        <row r="20">
          <cell r="B20">
            <v>38218</v>
          </cell>
          <cell r="C20">
            <v>4.5388000000000002</v>
          </cell>
          <cell r="D20">
            <v>3.6903999999999999</v>
          </cell>
          <cell r="E20">
            <v>10.229200000000001</v>
          </cell>
          <cell r="F20">
            <v>11423.92</v>
          </cell>
          <cell r="G20">
            <v>57.21</v>
          </cell>
          <cell r="H20">
            <v>11.01</v>
          </cell>
          <cell r="I20">
            <v>14.040800000000001</v>
          </cell>
          <cell r="J20">
            <v>4.6993</v>
          </cell>
          <cell r="K20">
            <v>68.914000000000001</v>
          </cell>
          <cell r="L20">
            <v>36.078800000000001</v>
          </cell>
          <cell r="M20">
            <v>4.6284999999999998</v>
          </cell>
          <cell r="N20">
            <v>51.268999999999998</v>
          </cell>
          <cell r="O20">
            <v>1.5506</v>
          </cell>
          <cell r="P20">
            <v>42.106999999999999</v>
          </cell>
        </row>
        <row r="21">
          <cell r="B21">
            <v>38219</v>
          </cell>
          <cell r="C21">
            <v>4.5145999999999997</v>
          </cell>
          <cell r="D21">
            <v>3.6461000000000001</v>
          </cell>
          <cell r="E21">
            <v>10.1745</v>
          </cell>
          <cell r="F21">
            <v>11417.05</v>
          </cell>
          <cell r="G21">
            <v>56.867400000000004</v>
          </cell>
          <cell r="H21" t="str">
            <v/>
          </cell>
          <cell r="I21">
            <v>13.9283</v>
          </cell>
          <cell r="J21">
            <v>4.6887999999999996</v>
          </cell>
          <cell r="K21">
            <v>68.497</v>
          </cell>
          <cell r="L21">
            <v>36.142099999999999</v>
          </cell>
          <cell r="M21">
            <v>4.6037999999999997</v>
          </cell>
          <cell r="N21">
            <v>50.935000000000002</v>
          </cell>
          <cell r="O21">
            <v>1.5489999999999999</v>
          </cell>
          <cell r="P21">
            <v>41.853000000000002</v>
          </cell>
        </row>
        <row r="22">
          <cell r="B22">
            <v>38222</v>
          </cell>
          <cell r="C22">
            <v>4.4988000000000001</v>
          </cell>
          <cell r="D22">
            <v>3.6297000000000001</v>
          </cell>
          <cell r="E22">
            <v>10.1387</v>
          </cell>
          <cell r="F22">
            <v>11364.75</v>
          </cell>
          <cell r="G22">
            <v>56.87</v>
          </cell>
          <cell r="H22">
            <v>10.987</v>
          </cell>
          <cell r="I22">
            <v>13.9466</v>
          </cell>
          <cell r="J22">
            <v>4.6603000000000003</v>
          </cell>
          <cell r="K22">
            <v>68.415999999999997</v>
          </cell>
          <cell r="L22">
            <v>35.958300000000001</v>
          </cell>
          <cell r="M22">
            <v>4.5940000000000003</v>
          </cell>
          <cell r="N22">
            <v>50.765000000000001</v>
          </cell>
          <cell r="O22">
            <v>1.5458000000000001</v>
          </cell>
          <cell r="P22">
            <v>41.732999999999997</v>
          </cell>
        </row>
        <row r="23">
          <cell r="B23">
            <v>38223</v>
          </cell>
          <cell r="C23">
            <v>4.4580000000000002</v>
          </cell>
          <cell r="D23">
            <v>3.5871</v>
          </cell>
          <cell r="E23">
            <v>10.046799999999999</v>
          </cell>
          <cell r="F23">
            <v>11271.96</v>
          </cell>
          <cell r="G23">
            <v>56.25</v>
          </cell>
          <cell r="H23">
            <v>10.9655</v>
          </cell>
          <cell r="I23">
            <v>13.8108</v>
          </cell>
          <cell r="J23">
            <v>4.6200999999999999</v>
          </cell>
          <cell r="K23">
            <v>67.947999999999993</v>
          </cell>
          <cell r="L23">
            <v>35.512</v>
          </cell>
          <cell r="M23">
            <v>4.5523999999999996</v>
          </cell>
          <cell r="N23">
            <v>50.192999999999998</v>
          </cell>
          <cell r="O23">
            <v>1.5412999999999999</v>
          </cell>
          <cell r="P23">
            <v>41.335000000000001</v>
          </cell>
        </row>
        <row r="24">
          <cell r="B24">
            <v>38224</v>
          </cell>
          <cell r="C24">
            <v>4.4367000000000001</v>
          </cell>
          <cell r="D24">
            <v>3.5651000000000002</v>
          </cell>
          <cell r="E24">
            <v>9.9990000000000006</v>
          </cell>
          <cell r="F24">
            <v>11185.1</v>
          </cell>
          <cell r="G24">
            <v>55.98</v>
          </cell>
          <cell r="H24">
            <v>10.961499999999999</v>
          </cell>
          <cell r="I24">
            <v>13.721299999999999</v>
          </cell>
          <cell r="J24">
            <v>4.5960000000000001</v>
          </cell>
          <cell r="K24">
            <v>67.707999999999998</v>
          </cell>
          <cell r="L24">
            <v>35.315399999999997</v>
          </cell>
          <cell r="M24">
            <v>4.5305999999999997</v>
          </cell>
          <cell r="N24">
            <v>50.146000000000001</v>
          </cell>
          <cell r="O24">
            <v>1.5387</v>
          </cell>
          <cell r="P24">
            <v>41.158000000000001</v>
          </cell>
        </row>
        <row r="25">
          <cell r="B25">
            <v>38225</v>
          </cell>
          <cell r="C25">
            <v>4.4436999999999998</v>
          </cell>
          <cell r="D25">
            <v>3.5756000000000001</v>
          </cell>
          <cell r="E25">
            <v>10.014799999999999</v>
          </cell>
          <cell r="F25">
            <v>11223.73</v>
          </cell>
          <cell r="G25">
            <v>55.94</v>
          </cell>
          <cell r="H25">
            <v>10.958</v>
          </cell>
          <cell r="I25">
            <v>13.7402</v>
          </cell>
          <cell r="J25">
            <v>4.5880000000000001</v>
          </cell>
          <cell r="K25">
            <v>67.826999999999998</v>
          </cell>
          <cell r="L25">
            <v>35.268799999999999</v>
          </cell>
          <cell r="M25">
            <v>4.5377000000000001</v>
          </cell>
          <cell r="N25">
            <v>50.451000000000001</v>
          </cell>
          <cell r="O25">
            <v>1.5376000000000001</v>
          </cell>
          <cell r="P25">
            <v>41.231000000000002</v>
          </cell>
        </row>
        <row r="26">
          <cell r="B26">
            <v>38226</v>
          </cell>
          <cell r="C26">
            <v>4.4382000000000001</v>
          </cell>
          <cell r="D26">
            <v>3.5699000000000001</v>
          </cell>
          <cell r="E26">
            <v>10.0022</v>
          </cell>
          <cell r="F26">
            <v>11251.21</v>
          </cell>
          <cell r="G26">
            <v>56.13</v>
          </cell>
          <cell r="H26">
            <v>10.9625</v>
          </cell>
          <cell r="I26">
            <v>13.755800000000001</v>
          </cell>
          <cell r="J26">
            <v>4.5972999999999997</v>
          </cell>
          <cell r="K26">
            <v>67.856999999999999</v>
          </cell>
          <cell r="L26">
            <v>35.4634</v>
          </cell>
          <cell r="M26">
            <v>4.5320999999999998</v>
          </cell>
          <cell r="N26">
            <v>50.296999999999997</v>
          </cell>
          <cell r="O26">
            <v>1.5379</v>
          </cell>
          <cell r="P26">
            <v>41.167999999999999</v>
          </cell>
        </row>
        <row r="27">
          <cell r="B27">
            <v>38229</v>
          </cell>
          <cell r="C27">
            <v>4.4242999999999997</v>
          </cell>
          <cell r="D27">
            <v>3.5478000000000001</v>
          </cell>
          <cell r="E27">
            <v>9.9711999999999996</v>
          </cell>
          <cell r="F27">
            <v>11215.35</v>
          </cell>
          <cell r="G27">
            <v>55.68</v>
          </cell>
          <cell r="H27">
            <v>10.954499999999999</v>
          </cell>
          <cell r="I27">
            <v>13.7456</v>
          </cell>
          <cell r="J27">
            <v>4.5788000000000002</v>
          </cell>
          <cell r="K27">
            <v>67.715999999999994</v>
          </cell>
          <cell r="L27">
            <v>35.146299999999997</v>
          </cell>
          <cell r="M27">
            <v>4.5179</v>
          </cell>
          <cell r="N27">
            <v>50.192999999999998</v>
          </cell>
          <cell r="O27">
            <v>1.5366</v>
          </cell>
          <cell r="P27">
            <v>41.055</v>
          </cell>
        </row>
        <row r="28">
          <cell r="B28">
            <v>38230</v>
          </cell>
          <cell r="C28">
            <v>4.4478</v>
          </cell>
          <cell r="D28">
            <v>3.5461</v>
          </cell>
          <cell r="E28">
            <v>10.0237</v>
          </cell>
          <cell r="F28">
            <v>11265.44</v>
          </cell>
          <cell r="G28">
            <v>56</v>
          </cell>
          <cell r="H28">
            <v>10.965999999999999</v>
          </cell>
          <cell r="I28">
            <v>13.779299999999999</v>
          </cell>
          <cell r="J28">
            <v>4.5788000000000002</v>
          </cell>
          <cell r="K28">
            <v>68.015000000000001</v>
          </cell>
          <cell r="L28">
            <v>35.371299999999998</v>
          </cell>
          <cell r="M28">
            <v>4.5419999999999998</v>
          </cell>
          <cell r="N28">
            <v>50.435000000000002</v>
          </cell>
          <cell r="O28">
            <v>1.538</v>
          </cell>
          <cell r="P28">
            <v>41.241999999999997</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othèses"/>
      <sheetName val="Feuil3"/>
      <sheetName val="récap Euros"/>
      <sheetName val="SFAS 1999_Euro"/>
      <sheetName val="SFAS 2000_Euro"/>
      <sheetName val="SFAS 2001_Euro"/>
      <sheetName val="récap"/>
      <sheetName val="DA 1999"/>
      <sheetName val="Tableau Société"/>
      <sheetName val="Dette Initiale Euro"/>
      <sheetName val="Dette Initiale"/>
      <sheetName val="SFAS 1999_F"/>
      <sheetName val="SFAS 2000_F"/>
      <sheetName val="SFAS 2001_F"/>
      <sheetName val="Rationalisation PGA 01 Euro"/>
      <sheetName val="Rationalisation PGA"/>
      <sheetName val="Ventes 2001"/>
      <sheetName val="Transfert In_2001"/>
      <sheetName val="In_2001 - 1"/>
      <sheetName val="In_2001 - 2"/>
      <sheetName val="In_2001 - 3"/>
      <sheetName val="Transfert Out_2001"/>
      <sheetName val="Out_2001 - 1"/>
      <sheetName val="Out_2001 - 2"/>
      <sheetName val="Out_2001 - 3"/>
      <sheetName val="PGA 2000 euro"/>
      <sheetName val="PGA 2000"/>
      <sheetName val="PGA 2001"/>
      <sheetName val="TO 2001"/>
      <sheetName val="TO 2002"/>
      <sheetName val="SC 2001"/>
      <sheetName val="PSC 2001"/>
      <sheetName val="PSC 2002"/>
      <sheetName val="Charge 2002_Euro"/>
      <sheetName val="Charge 2002"/>
      <sheetName val="IC_PBO 2001"/>
      <sheetName val="IC_Prest 2001"/>
      <sheetName val="IC_2001"/>
      <sheetName val="DA 2000 Estimée Euro"/>
      <sheetName val="DA Estimée"/>
      <sheetName val="Transfert In"/>
      <sheetName val="Transfert In - 1"/>
      <sheetName val="Transfert In - 2"/>
      <sheetName val="Transfert In - 3"/>
      <sheetName val="Transfert In - 4"/>
      <sheetName val="Transfert In - 5"/>
      <sheetName val="Transfert In - 6"/>
      <sheetName val="Transfert In - 7"/>
      <sheetName val="Transfert In - 8"/>
      <sheetName val="Transfert In - 9"/>
      <sheetName val="Transfert In - 10"/>
      <sheetName val="Transfert Out"/>
      <sheetName val="Transfert Out - 1"/>
      <sheetName val="Transfert Out - 2"/>
      <sheetName val="Transfert Out - 3"/>
      <sheetName val="Transfert Out - 4"/>
      <sheetName val="Transfert Out - 5"/>
    </sheetNames>
    <sheetDataSet>
      <sheetData sheetId="0" refreshError="1">
        <row r="14">
          <cell r="B14">
            <v>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1">
          <cell r="A1" t="str">
            <v>code SOCIETE</v>
          </cell>
          <cell r="B1" t="str">
            <v>Origine</v>
          </cell>
          <cell r="C1" t="str">
            <v>Libellé</v>
          </cell>
          <cell r="D1" t="str">
            <v>DA</v>
          </cell>
          <cell r="E1" t="str">
            <v>PGA</v>
          </cell>
          <cell r="F1" t="str">
            <v>SC</v>
          </cell>
          <cell r="G1" t="str">
            <v>IC sur SC</v>
          </cell>
          <cell r="H1" t="str">
            <v>PSC</v>
          </cell>
          <cell r="I1" t="str">
            <v>IC sur DA</v>
          </cell>
          <cell r="J1" t="str">
            <v>TO 2000</v>
          </cell>
        </row>
        <row r="2">
          <cell r="A2">
            <v>100</v>
          </cell>
          <cell r="B2" t="str">
            <v>SANOFI</v>
          </cell>
          <cell r="C2" t="str">
            <v>SANOFI SYNTHELABO</v>
          </cell>
        </row>
        <row r="3">
          <cell r="A3">
            <v>105</v>
          </cell>
          <cell r="B3" t="str">
            <v>SANOFI</v>
          </cell>
          <cell r="C3" t="str">
            <v>SRABM</v>
          </cell>
        </row>
        <row r="4">
          <cell r="A4">
            <v>106</v>
          </cell>
          <cell r="B4" t="str">
            <v>SANOFI</v>
          </cell>
          <cell r="C4" t="str">
            <v>SANOFI SYNTHELABO France</v>
          </cell>
        </row>
        <row r="5">
          <cell r="A5">
            <v>122</v>
          </cell>
          <cell r="B5" t="str">
            <v>SANOFI</v>
          </cell>
          <cell r="C5" t="str">
            <v>SANOFI WINTHROP INDUSTRIE</v>
          </cell>
        </row>
        <row r="6">
          <cell r="A6">
            <v>126</v>
          </cell>
          <cell r="B6" t="str">
            <v>SANOFI</v>
          </cell>
          <cell r="C6" t="str">
            <v>SANOFI RECHERCHE</v>
          </cell>
        </row>
        <row r="7">
          <cell r="A7">
            <v>410</v>
          </cell>
          <cell r="B7" t="str">
            <v>SANOFI</v>
          </cell>
          <cell r="C7" t="str">
            <v>SANOFI CHIMIE</v>
          </cell>
        </row>
        <row r="8">
          <cell r="A8">
            <v>436</v>
          </cell>
          <cell r="B8" t="str">
            <v>SANOFI</v>
          </cell>
          <cell r="C8" t="str">
            <v>SANOFI WINTHROP A.M.O.</v>
          </cell>
        </row>
        <row r="9">
          <cell r="A9">
            <v>444</v>
          </cell>
          <cell r="B9" t="str">
            <v>SANOFI</v>
          </cell>
          <cell r="C9" t="str">
            <v>SANOFI WINTHROP OCEAN INDIEN</v>
          </cell>
        </row>
        <row r="10">
          <cell r="A10">
            <v>445</v>
          </cell>
          <cell r="B10" t="str">
            <v>SANOFI</v>
          </cell>
          <cell r="C10" t="str">
            <v>SANOFI WINTHROP CARAIBES</v>
          </cell>
        </row>
        <row r="11">
          <cell r="A11">
            <v>804</v>
          </cell>
          <cell r="B11" t="str">
            <v>SYNTHELABO</v>
          </cell>
          <cell r="C11" t="str">
            <v>Synthelabo Groupe</v>
          </cell>
        </row>
        <row r="12">
          <cell r="A12" t="str">
            <v>F</v>
          </cell>
          <cell r="B12" t="str">
            <v>SYNTHELABO</v>
          </cell>
          <cell r="C12" t="str">
            <v>Synthelabo Recherche</v>
          </cell>
        </row>
        <row r="13">
          <cell r="A13">
            <v>807</v>
          </cell>
          <cell r="B13" t="str">
            <v>SYNTHELABO</v>
          </cell>
          <cell r="C13" t="str">
            <v>Synthelabo OTC</v>
          </cell>
        </row>
        <row r="14">
          <cell r="A14">
            <v>821</v>
          </cell>
          <cell r="B14" t="str">
            <v>SYNTHELABO</v>
          </cell>
          <cell r="C14" t="str">
            <v>Synthelabo Biomédical</v>
          </cell>
          <cell r="D14">
            <v>429678</v>
          </cell>
          <cell r="E14">
            <v>-77562</v>
          </cell>
          <cell r="F14">
            <v>98242.5</v>
          </cell>
          <cell r="G14">
            <v>3576.5842669537074</v>
          </cell>
          <cell r="H14">
            <v>285411</v>
          </cell>
          <cell r="I14">
            <v>35965.650241245807</v>
          </cell>
          <cell r="J14">
            <v>0</v>
          </cell>
        </row>
        <row r="15">
          <cell r="A15">
            <v>802</v>
          </cell>
          <cell r="B15" t="str">
            <v>SYNTHELABO</v>
          </cell>
          <cell r="C15" t="str">
            <v>Sylachim (ex Finorga)</v>
          </cell>
          <cell r="D15">
            <v>10196976</v>
          </cell>
          <cell r="E15">
            <v>-534999</v>
          </cell>
          <cell r="F15">
            <v>618241.75</v>
          </cell>
          <cell r="G15">
            <v>21113.042241633866</v>
          </cell>
          <cell r="H15">
            <v>0</v>
          </cell>
          <cell r="I15">
            <v>565422.62240197102</v>
          </cell>
          <cell r="J15">
            <v>0</v>
          </cell>
        </row>
        <row r="16">
          <cell r="A16">
            <v>811</v>
          </cell>
          <cell r="B16" t="str">
            <v>SYNTHELABO</v>
          </cell>
          <cell r="C16" t="str">
            <v>Irex</v>
          </cell>
          <cell r="D16">
            <v>0</v>
          </cell>
          <cell r="E16">
            <v>0</v>
          </cell>
          <cell r="G16">
            <v>0</v>
          </cell>
        </row>
        <row r="17">
          <cell r="A17" t="str">
            <v>Y</v>
          </cell>
          <cell r="B17" t="str">
            <v>SYNTHELABO</v>
          </cell>
          <cell r="C17" t="str">
            <v>Laboratoires Synthelabo</v>
          </cell>
          <cell r="D17">
            <v>0</v>
          </cell>
          <cell r="E17">
            <v>0</v>
          </cell>
          <cell r="G17">
            <v>0</v>
          </cell>
        </row>
        <row r="18">
          <cell r="A18">
            <v>808</v>
          </cell>
          <cell r="B18" t="str">
            <v>SYNTHELABO</v>
          </cell>
          <cell r="C18" t="str">
            <v>Dentoria</v>
          </cell>
          <cell r="D18">
            <v>866454.93926454475</v>
          </cell>
          <cell r="E18">
            <v>-144622.894924458</v>
          </cell>
          <cell r="F18">
            <v>131870.75</v>
          </cell>
          <cell r="G18">
            <v>4794.9734991083706</v>
          </cell>
          <cell r="H18">
            <v>563071</v>
          </cell>
          <cell r="I18">
            <v>71663.196582469114</v>
          </cell>
          <cell r="J18">
            <v>0</v>
          </cell>
        </row>
        <row r="19">
          <cell r="A19">
            <v>824</v>
          </cell>
          <cell r="B19" t="str">
            <v>SYNTHELABO</v>
          </cell>
          <cell r="C19" t="str">
            <v>Porges</v>
          </cell>
          <cell r="D19">
            <v>20003222</v>
          </cell>
          <cell r="E19">
            <v>35039</v>
          </cell>
          <cell r="F19">
            <v>1278316</v>
          </cell>
          <cell r="G19">
            <v>43659.174335536707</v>
          </cell>
          <cell r="H19">
            <v>0</v>
          </cell>
          <cell r="I19">
            <v>1110460.8317062396</v>
          </cell>
          <cell r="J19">
            <v>0</v>
          </cell>
        </row>
        <row r="20">
          <cell r="A20">
            <v>8</v>
          </cell>
          <cell r="B20" t="str">
            <v>SYNTHELABO</v>
          </cell>
          <cell r="C20" t="str">
            <v>Sogetic</v>
          </cell>
          <cell r="D20">
            <v>0</v>
          </cell>
          <cell r="E20">
            <v>0</v>
          </cell>
          <cell r="G20">
            <v>0</v>
          </cell>
        </row>
        <row r="21">
          <cell r="A21">
            <v>25</v>
          </cell>
          <cell r="B21" t="str">
            <v>SYNTHELABO</v>
          </cell>
          <cell r="C21" t="str">
            <v>Synthelabo Biomoléculaire</v>
          </cell>
          <cell r="D21">
            <v>0</v>
          </cell>
          <cell r="E21">
            <v>0</v>
          </cell>
          <cell r="G21">
            <v>0</v>
          </cell>
        </row>
        <row r="22">
          <cell r="A22">
            <v>822</v>
          </cell>
          <cell r="B22" t="str">
            <v>SYNTHELABO</v>
          </cell>
          <cell r="C22" t="str">
            <v>ELA Médical</v>
          </cell>
          <cell r="D22">
            <v>7495731</v>
          </cell>
          <cell r="E22">
            <v>-143174</v>
          </cell>
          <cell r="F22">
            <v>810622</v>
          </cell>
          <cell r="G22">
            <v>27683.482050814746</v>
          </cell>
          <cell r="H22">
            <v>0</v>
          </cell>
          <cell r="I22">
            <v>419589.88498186588</v>
          </cell>
          <cell r="J22">
            <v>0</v>
          </cell>
        </row>
        <row r="23">
          <cell r="A23">
            <v>806</v>
          </cell>
          <cell r="B23" t="str">
            <v>SYNTHELABO</v>
          </cell>
          <cell r="C23" t="str">
            <v>ELA France</v>
          </cell>
          <cell r="D23">
            <v>4746119</v>
          </cell>
          <cell r="E23">
            <v>179546</v>
          </cell>
          <cell r="F23">
            <v>399826.25</v>
          </cell>
          <cell r="G23">
            <v>13658.21069519308</v>
          </cell>
          <cell r="H23">
            <v>0</v>
          </cell>
          <cell r="I23">
            <v>264668.53896015126</v>
          </cell>
          <cell r="J23">
            <v>0</v>
          </cell>
        </row>
        <row r="24">
          <cell r="A24">
            <v>823</v>
          </cell>
          <cell r="B24" t="str">
            <v>SYNTHELABO</v>
          </cell>
          <cell r="C24" t="str">
            <v>ELA Recherche</v>
          </cell>
          <cell r="D24">
            <v>6065630</v>
          </cell>
          <cell r="E24">
            <v>202008</v>
          </cell>
          <cell r="F24">
            <v>524909</v>
          </cell>
          <cell r="G24">
            <v>17929.205955633122</v>
          </cell>
          <cell r="H24">
            <v>0</v>
          </cell>
          <cell r="I24">
            <v>338353.53513527068</v>
          </cell>
          <cell r="J24">
            <v>0</v>
          </cell>
        </row>
        <row r="25">
          <cell r="A25">
            <v>364</v>
          </cell>
          <cell r="B25" t="str">
            <v>SANOFI-SYNTHELABO</v>
          </cell>
          <cell r="C25" t="str">
            <v>Sanofi-Synthélabo Groupe</v>
          </cell>
        </row>
        <row r="26">
          <cell r="A26">
            <v>446</v>
          </cell>
          <cell r="B26" t="str">
            <v>SANOFI-SYNTHELABO</v>
          </cell>
          <cell r="C26" t="str">
            <v>Sanofi-Synthélabo Polynésie</v>
          </cell>
        </row>
        <row r="27">
          <cell r="A27">
            <v>447</v>
          </cell>
          <cell r="B27" t="str">
            <v>SANOFI-SYNTHELABO</v>
          </cell>
          <cell r="C27" t="str">
            <v>Sanofi-Synthélabo Nouvelle-Calédonie</v>
          </cell>
        </row>
        <row r="30">
          <cell r="D30">
            <v>49803810.939264543</v>
          </cell>
          <cell r="E30">
            <v>-483764.894924458</v>
          </cell>
          <cell r="F30">
            <v>3862028.25</v>
          </cell>
          <cell r="G30">
            <v>132414.67304487361</v>
          </cell>
          <cell r="H30">
            <v>848482</v>
          </cell>
          <cell r="I30">
            <v>2806124.2600092134</v>
          </cell>
          <cell r="J30">
            <v>0</v>
          </cell>
        </row>
      </sheetData>
      <sheetData sheetId="17" refreshError="1">
        <row r="1">
          <cell r="A1" t="str">
            <v>code SOCIETE</v>
          </cell>
          <cell r="B1" t="str">
            <v>Origine</v>
          </cell>
          <cell r="C1" t="str">
            <v>Libellé</v>
          </cell>
          <cell r="D1" t="str">
            <v>DA</v>
          </cell>
          <cell r="E1" t="str">
            <v>CN 1</v>
          </cell>
          <cell r="F1" t="str">
            <v>CN 2</v>
          </cell>
          <cell r="G1" t="str">
            <v>CN</v>
          </cell>
          <cell r="H1" t="str">
            <v>IC sur Coût Normal</v>
          </cell>
          <cell r="I1" t="str">
            <v>PSC</v>
          </cell>
          <cell r="J1" t="str">
            <v>DA New Régime @01-01-01</v>
          </cell>
          <cell r="K1" t="str">
            <v>IC sur PBO</v>
          </cell>
          <cell r="L1" t="str">
            <v>PGA 2000</v>
          </cell>
          <cell r="M1" t="str">
            <v>TO 2000</v>
          </cell>
          <cell r="N1" t="str">
            <v>Commentaires</v>
          </cell>
        </row>
        <row r="2">
          <cell r="A2">
            <v>100</v>
          </cell>
          <cell r="B2" t="str">
            <v>SANOFI</v>
          </cell>
          <cell r="C2" t="str">
            <v>SANOFI SYNTHELABO</v>
          </cell>
          <cell r="D2">
            <v>0</v>
          </cell>
          <cell r="E2">
            <v>0</v>
          </cell>
          <cell r="F2">
            <v>0</v>
          </cell>
          <cell r="G2">
            <v>0</v>
          </cell>
          <cell r="H2">
            <v>0</v>
          </cell>
          <cell r="I2">
            <v>0</v>
          </cell>
          <cell r="J2">
            <v>0</v>
          </cell>
          <cell r="K2">
            <v>0</v>
          </cell>
          <cell r="L2">
            <v>0</v>
          </cell>
          <cell r="M2">
            <v>0</v>
          </cell>
        </row>
        <row r="3">
          <cell r="A3">
            <v>105</v>
          </cell>
          <cell r="B3" t="str">
            <v>SANOFI</v>
          </cell>
          <cell r="C3" t="str">
            <v>SRABM</v>
          </cell>
          <cell r="D3">
            <v>0</v>
          </cell>
          <cell r="E3">
            <v>0</v>
          </cell>
          <cell r="F3">
            <v>0</v>
          </cell>
          <cell r="G3">
            <v>0</v>
          </cell>
          <cell r="H3">
            <v>0</v>
          </cell>
          <cell r="I3">
            <v>0</v>
          </cell>
          <cell r="J3">
            <v>0</v>
          </cell>
          <cell r="K3">
            <v>0</v>
          </cell>
          <cell r="L3">
            <v>0</v>
          </cell>
          <cell r="M3">
            <v>0</v>
          </cell>
        </row>
        <row r="4">
          <cell r="A4">
            <v>106</v>
          </cell>
          <cell r="B4" t="str">
            <v>SANOFI</v>
          </cell>
          <cell r="C4" t="str">
            <v>SANOFI SYNTHELABO France</v>
          </cell>
          <cell r="D4">
            <v>0</v>
          </cell>
          <cell r="E4">
            <v>0</v>
          </cell>
          <cell r="F4">
            <v>0</v>
          </cell>
          <cell r="G4">
            <v>0</v>
          </cell>
          <cell r="H4">
            <v>0</v>
          </cell>
          <cell r="I4">
            <v>0</v>
          </cell>
          <cell r="J4">
            <v>0</v>
          </cell>
          <cell r="K4">
            <v>0</v>
          </cell>
          <cell r="L4">
            <v>0</v>
          </cell>
          <cell r="M4">
            <v>0</v>
          </cell>
        </row>
        <row r="5">
          <cell r="A5">
            <v>122</v>
          </cell>
          <cell r="B5" t="str">
            <v>SANOFI</v>
          </cell>
          <cell r="C5" t="str">
            <v>SANOFI WINTHROP INDUSTRIE</v>
          </cell>
          <cell r="D5">
            <v>69494835.866848886</v>
          </cell>
          <cell r="E5">
            <v>3487014.2647762955</v>
          </cell>
          <cell r="F5">
            <v>5699685.1475474862</v>
          </cell>
          <cell r="G5">
            <v>5146517.4268546887</v>
          </cell>
          <cell r="H5">
            <v>186895.69618162242</v>
          </cell>
          <cell r="I5">
            <v>-43614253.240179725</v>
          </cell>
          <cell r="J5">
            <v>114573210.21372671</v>
          </cell>
          <cell r="K5">
            <v>5630830.0812763879</v>
          </cell>
          <cell r="L5">
            <v>-2196622.7188822827</v>
          </cell>
          <cell r="M5">
            <v>3624.7139024005819</v>
          </cell>
        </row>
        <row r="6">
          <cell r="A6">
            <v>126</v>
          </cell>
          <cell r="B6" t="str">
            <v>SANOFI</v>
          </cell>
          <cell r="C6" t="str">
            <v>SANOFI RECHERCHE</v>
          </cell>
          <cell r="D6">
            <v>0</v>
          </cell>
          <cell r="E6">
            <v>0</v>
          </cell>
          <cell r="F6">
            <v>0</v>
          </cell>
          <cell r="G6">
            <v>0</v>
          </cell>
          <cell r="H6">
            <v>0</v>
          </cell>
          <cell r="I6">
            <v>0</v>
          </cell>
          <cell r="J6">
            <v>0</v>
          </cell>
          <cell r="K6">
            <v>0</v>
          </cell>
          <cell r="L6">
            <v>0</v>
          </cell>
          <cell r="M6">
            <v>0</v>
          </cell>
        </row>
        <row r="7">
          <cell r="A7">
            <v>410</v>
          </cell>
          <cell r="B7" t="str">
            <v>SANOFI</v>
          </cell>
          <cell r="C7" t="str">
            <v>SANOFI CHIMIE</v>
          </cell>
          <cell r="D7">
            <v>0</v>
          </cell>
          <cell r="E7">
            <v>0</v>
          </cell>
          <cell r="F7">
            <v>0</v>
          </cell>
          <cell r="G7">
            <v>0</v>
          </cell>
          <cell r="H7">
            <v>0</v>
          </cell>
          <cell r="I7">
            <v>0</v>
          </cell>
          <cell r="J7">
            <v>0</v>
          </cell>
          <cell r="K7">
            <v>0</v>
          </cell>
          <cell r="L7">
            <v>0</v>
          </cell>
          <cell r="M7">
            <v>0</v>
          </cell>
        </row>
        <row r="8">
          <cell r="A8">
            <v>436</v>
          </cell>
          <cell r="B8" t="str">
            <v>SANOFI</v>
          </cell>
          <cell r="C8" t="str">
            <v>SANOFI WINTHROP A.M.O.</v>
          </cell>
          <cell r="D8">
            <v>0</v>
          </cell>
          <cell r="E8">
            <v>0</v>
          </cell>
          <cell r="F8">
            <v>0</v>
          </cell>
          <cell r="G8">
            <v>0</v>
          </cell>
          <cell r="H8">
            <v>0</v>
          </cell>
          <cell r="I8">
            <v>0</v>
          </cell>
          <cell r="J8">
            <v>0</v>
          </cell>
          <cell r="K8">
            <v>0</v>
          </cell>
          <cell r="L8">
            <v>0</v>
          </cell>
          <cell r="M8">
            <v>0</v>
          </cell>
        </row>
        <row r="9">
          <cell r="A9">
            <v>444</v>
          </cell>
          <cell r="B9" t="str">
            <v>SANOFI</v>
          </cell>
          <cell r="C9" t="str">
            <v>SANOFI WINTHROP OCEAN INDIEN</v>
          </cell>
          <cell r="D9">
            <v>0</v>
          </cell>
          <cell r="E9">
            <v>0</v>
          </cell>
          <cell r="F9">
            <v>0</v>
          </cell>
          <cell r="G9">
            <v>0</v>
          </cell>
          <cell r="H9">
            <v>0</v>
          </cell>
          <cell r="I9">
            <v>0</v>
          </cell>
          <cell r="J9">
            <v>0</v>
          </cell>
          <cell r="K9">
            <v>0</v>
          </cell>
          <cell r="L9">
            <v>0</v>
          </cell>
          <cell r="M9">
            <v>0</v>
          </cell>
        </row>
        <row r="10">
          <cell r="A10">
            <v>445</v>
          </cell>
          <cell r="B10" t="str">
            <v>SANOFI</v>
          </cell>
          <cell r="C10" t="str">
            <v>SANOFI WINTHROP CARAIBES</v>
          </cell>
          <cell r="D10">
            <v>0</v>
          </cell>
          <cell r="E10">
            <v>0</v>
          </cell>
          <cell r="F10">
            <v>0</v>
          </cell>
          <cell r="G10">
            <v>0</v>
          </cell>
          <cell r="H10">
            <v>0</v>
          </cell>
          <cell r="I10">
            <v>0</v>
          </cell>
          <cell r="J10">
            <v>0</v>
          </cell>
          <cell r="K10">
            <v>0</v>
          </cell>
          <cell r="L10">
            <v>0</v>
          </cell>
          <cell r="M10">
            <v>0</v>
          </cell>
        </row>
        <row r="11">
          <cell r="A11">
            <v>804</v>
          </cell>
          <cell r="B11" t="str">
            <v>SYNTHELABO</v>
          </cell>
          <cell r="C11" t="str">
            <v>Synthelabo Groupe</v>
          </cell>
          <cell r="D11">
            <v>0</v>
          </cell>
          <cell r="E11">
            <v>0</v>
          </cell>
          <cell r="F11">
            <v>0</v>
          </cell>
          <cell r="G11">
            <v>0</v>
          </cell>
          <cell r="H11">
            <v>0</v>
          </cell>
          <cell r="I11">
            <v>0</v>
          </cell>
          <cell r="J11">
            <v>0</v>
          </cell>
          <cell r="K11">
            <v>0</v>
          </cell>
          <cell r="L11">
            <v>0</v>
          </cell>
          <cell r="M11">
            <v>0</v>
          </cell>
        </row>
        <row r="12">
          <cell r="A12" t="str">
            <v>F</v>
          </cell>
          <cell r="B12" t="str">
            <v>SYNTHELABO</v>
          </cell>
          <cell r="C12" t="str">
            <v>Synthelabo Recherche</v>
          </cell>
          <cell r="D12">
            <v>0</v>
          </cell>
          <cell r="E12">
            <v>0</v>
          </cell>
          <cell r="F12">
            <v>0</v>
          </cell>
          <cell r="G12">
            <v>0</v>
          </cell>
          <cell r="H12">
            <v>0</v>
          </cell>
          <cell r="I12">
            <v>0</v>
          </cell>
          <cell r="J12">
            <v>0</v>
          </cell>
          <cell r="K12">
            <v>0</v>
          </cell>
          <cell r="L12">
            <v>0</v>
          </cell>
          <cell r="M12">
            <v>0</v>
          </cell>
        </row>
        <row r="13">
          <cell r="A13">
            <v>807</v>
          </cell>
          <cell r="B13" t="str">
            <v>SYNTHELABO</v>
          </cell>
          <cell r="C13" t="str">
            <v>Synthelabo OTC</v>
          </cell>
          <cell r="D13">
            <v>866875.90710125759</v>
          </cell>
          <cell r="E13">
            <v>43503.164498547412</v>
          </cell>
          <cell r="F13">
            <v>70038.815333248422</v>
          </cell>
          <cell r="G13">
            <v>63404.902624573173</v>
          </cell>
          <cell r="H13">
            <v>2298.8132939390271</v>
          </cell>
          <cell r="I13">
            <v>-528075</v>
          </cell>
          <cell r="J13">
            <v>1403137.6858189877</v>
          </cell>
          <cell r="K13">
            <v>69171.65914232409</v>
          </cell>
          <cell r="L13">
            <v>-144693.16007554243</v>
          </cell>
          <cell r="M13">
            <v>0</v>
          </cell>
        </row>
        <row r="14">
          <cell r="A14">
            <v>821</v>
          </cell>
          <cell r="B14" t="str">
            <v>SYNTHELABO</v>
          </cell>
          <cell r="C14" t="str">
            <v>Synthelabo Biomédical</v>
          </cell>
          <cell r="D14">
            <v>0</v>
          </cell>
          <cell r="E14">
            <v>0</v>
          </cell>
          <cell r="F14">
            <v>0</v>
          </cell>
          <cell r="G14">
            <v>0</v>
          </cell>
          <cell r="H14">
            <v>0</v>
          </cell>
          <cell r="I14">
            <v>0</v>
          </cell>
          <cell r="J14">
            <v>0</v>
          </cell>
          <cell r="K14">
            <v>0</v>
          </cell>
          <cell r="L14">
            <v>0</v>
          </cell>
          <cell r="M14">
            <v>0</v>
          </cell>
        </row>
        <row r="15">
          <cell r="A15">
            <v>802</v>
          </cell>
          <cell r="B15" t="str">
            <v>SYNTHELABO</v>
          </cell>
          <cell r="C15" t="str">
            <v>Sylachim (ex Finorga)</v>
          </cell>
          <cell r="D15">
            <v>0</v>
          </cell>
          <cell r="E15">
            <v>0</v>
          </cell>
          <cell r="F15">
            <v>0</v>
          </cell>
          <cell r="G15">
            <v>0</v>
          </cell>
          <cell r="H15">
            <v>0</v>
          </cell>
          <cell r="I15">
            <v>0</v>
          </cell>
          <cell r="J15">
            <v>0</v>
          </cell>
          <cell r="K15">
            <v>0</v>
          </cell>
          <cell r="L15">
            <v>0</v>
          </cell>
          <cell r="M15">
            <v>0</v>
          </cell>
        </row>
        <row r="16">
          <cell r="A16">
            <v>811</v>
          </cell>
          <cell r="B16" t="str">
            <v>SYNTHELABO</v>
          </cell>
          <cell r="C16" t="str">
            <v>Irex</v>
          </cell>
          <cell r="D16">
            <v>0</v>
          </cell>
          <cell r="E16">
            <v>0</v>
          </cell>
          <cell r="F16">
            <v>0</v>
          </cell>
          <cell r="G16">
            <v>0</v>
          </cell>
          <cell r="H16">
            <v>0</v>
          </cell>
          <cell r="I16">
            <v>0</v>
          </cell>
          <cell r="J16">
            <v>0</v>
          </cell>
          <cell r="K16">
            <v>0</v>
          </cell>
          <cell r="L16">
            <v>0</v>
          </cell>
          <cell r="M16">
            <v>0</v>
          </cell>
        </row>
        <row r="17">
          <cell r="A17" t="str">
            <v>Y</v>
          </cell>
          <cell r="B17" t="str">
            <v>SYNTHELABO</v>
          </cell>
          <cell r="C17" t="str">
            <v>Laboratoires Synthelabo</v>
          </cell>
          <cell r="D17">
            <v>0</v>
          </cell>
          <cell r="E17">
            <v>0</v>
          </cell>
          <cell r="F17">
            <v>0</v>
          </cell>
          <cell r="G17">
            <v>0</v>
          </cell>
          <cell r="H17">
            <v>0</v>
          </cell>
          <cell r="I17">
            <v>0</v>
          </cell>
          <cell r="J17">
            <v>0</v>
          </cell>
          <cell r="K17">
            <v>0</v>
          </cell>
          <cell r="L17">
            <v>0</v>
          </cell>
          <cell r="M17">
            <v>0</v>
          </cell>
        </row>
        <row r="18">
          <cell r="A18">
            <v>808</v>
          </cell>
          <cell r="B18" t="str">
            <v>SYNTHELABO</v>
          </cell>
          <cell r="C18" t="str">
            <v>Dentoria</v>
          </cell>
          <cell r="D18">
            <v>0</v>
          </cell>
          <cell r="E18">
            <v>0</v>
          </cell>
          <cell r="F18">
            <v>0</v>
          </cell>
          <cell r="G18">
            <v>0</v>
          </cell>
          <cell r="H18">
            <v>0</v>
          </cell>
          <cell r="I18">
            <v>0</v>
          </cell>
          <cell r="J18">
            <v>0</v>
          </cell>
          <cell r="K18">
            <v>0</v>
          </cell>
          <cell r="L18">
            <v>0</v>
          </cell>
          <cell r="M18">
            <v>0</v>
          </cell>
        </row>
        <row r="19">
          <cell r="A19">
            <v>824</v>
          </cell>
          <cell r="B19" t="str">
            <v>SYNTHELABO</v>
          </cell>
          <cell r="C19" t="str">
            <v>Porges</v>
          </cell>
          <cell r="D19">
            <v>0</v>
          </cell>
          <cell r="E19">
            <v>0</v>
          </cell>
          <cell r="F19">
            <v>0</v>
          </cell>
          <cell r="G19">
            <v>0</v>
          </cell>
          <cell r="H19">
            <v>0</v>
          </cell>
          <cell r="I19">
            <v>0</v>
          </cell>
          <cell r="J19">
            <v>0</v>
          </cell>
          <cell r="K19">
            <v>0</v>
          </cell>
          <cell r="L19">
            <v>0</v>
          </cell>
          <cell r="M19">
            <v>0</v>
          </cell>
        </row>
        <row r="20">
          <cell r="A20">
            <v>8</v>
          </cell>
          <cell r="B20" t="str">
            <v>SYNTHELABO</v>
          </cell>
          <cell r="C20" t="str">
            <v>Sogetic</v>
          </cell>
          <cell r="D20">
            <v>0</v>
          </cell>
          <cell r="E20">
            <v>0</v>
          </cell>
          <cell r="F20">
            <v>0</v>
          </cell>
          <cell r="G20">
            <v>0</v>
          </cell>
          <cell r="H20">
            <v>0</v>
          </cell>
          <cell r="I20">
            <v>0</v>
          </cell>
          <cell r="J20">
            <v>0</v>
          </cell>
          <cell r="K20">
            <v>0</v>
          </cell>
          <cell r="L20">
            <v>0</v>
          </cell>
          <cell r="M20">
            <v>0</v>
          </cell>
        </row>
        <row r="21">
          <cell r="A21">
            <v>25</v>
          </cell>
          <cell r="B21" t="str">
            <v>SYNTHELABO</v>
          </cell>
          <cell r="C21" t="str">
            <v>Synthelabo Biomoléculaire</v>
          </cell>
          <cell r="D21">
            <v>0</v>
          </cell>
          <cell r="E21">
            <v>0</v>
          </cell>
          <cell r="F21">
            <v>0</v>
          </cell>
          <cell r="G21">
            <v>0</v>
          </cell>
          <cell r="H21">
            <v>0</v>
          </cell>
          <cell r="I21">
            <v>0</v>
          </cell>
          <cell r="J21">
            <v>0</v>
          </cell>
          <cell r="K21">
            <v>0</v>
          </cell>
          <cell r="L21">
            <v>0</v>
          </cell>
          <cell r="M21">
            <v>0</v>
          </cell>
        </row>
        <row r="22">
          <cell r="A22">
            <v>822</v>
          </cell>
          <cell r="B22" t="str">
            <v>SYNTHELABO</v>
          </cell>
          <cell r="C22" t="str">
            <v>ELA Médical</v>
          </cell>
          <cell r="D22">
            <v>0</v>
          </cell>
          <cell r="E22">
            <v>0</v>
          </cell>
          <cell r="F22">
            <v>0</v>
          </cell>
          <cell r="G22">
            <v>0</v>
          </cell>
          <cell r="H22">
            <v>0</v>
          </cell>
          <cell r="I22">
            <v>0</v>
          </cell>
          <cell r="J22">
            <v>0</v>
          </cell>
          <cell r="K22">
            <v>0</v>
          </cell>
          <cell r="L22">
            <v>0</v>
          </cell>
          <cell r="M22">
            <v>0</v>
          </cell>
        </row>
        <row r="23">
          <cell r="A23">
            <v>806</v>
          </cell>
          <cell r="B23" t="str">
            <v>SYNTHELABO</v>
          </cell>
          <cell r="C23" t="str">
            <v>ELA France</v>
          </cell>
          <cell r="D23">
            <v>0</v>
          </cell>
          <cell r="E23">
            <v>0</v>
          </cell>
          <cell r="F23">
            <v>0</v>
          </cell>
          <cell r="G23">
            <v>0</v>
          </cell>
          <cell r="H23">
            <v>0</v>
          </cell>
          <cell r="I23">
            <v>0</v>
          </cell>
          <cell r="J23">
            <v>0</v>
          </cell>
          <cell r="K23">
            <v>0</v>
          </cell>
          <cell r="L23">
            <v>0</v>
          </cell>
          <cell r="M23">
            <v>0</v>
          </cell>
        </row>
        <row r="24">
          <cell r="A24">
            <v>823</v>
          </cell>
          <cell r="B24" t="str">
            <v>SYNTHELABO</v>
          </cell>
          <cell r="C24" t="str">
            <v>ELA Recherche</v>
          </cell>
          <cell r="D24">
            <v>0</v>
          </cell>
          <cell r="E24">
            <v>0</v>
          </cell>
          <cell r="F24">
            <v>0</v>
          </cell>
          <cell r="G24">
            <v>0</v>
          </cell>
          <cell r="H24">
            <v>0</v>
          </cell>
          <cell r="I24">
            <v>0</v>
          </cell>
          <cell r="J24">
            <v>0</v>
          </cell>
          <cell r="K24">
            <v>0</v>
          </cell>
          <cell r="L24">
            <v>0</v>
          </cell>
          <cell r="M24">
            <v>0</v>
          </cell>
        </row>
        <row r="25">
          <cell r="A25">
            <v>364</v>
          </cell>
          <cell r="B25" t="str">
            <v>SANOFI-SYNTHELABO</v>
          </cell>
          <cell r="C25" t="str">
            <v>Sanofi-Synthélabo Groupe</v>
          </cell>
          <cell r="D25">
            <v>0</v>
          </cell>
          <cell r="E25">
            <v>0</v>
          </cell>
          <cell r="F25">
            <v>0</v>
          </cell>
          <cell r="G25">
            <v>0</v>
          </cell>
          <cell r="H25">
            <v>0</v>
          </cell>
          <cell r="I25">
            <v>0</v>
          </cell>
          <cell r="J25">
            <v>0</v>
          </cell>
          <cell r="K25">
            <v>0</v>
          </cell>
          <cell r="L25">
            <v>0</v>
          </cell>
          <cell r="M25">
            <v>0</v>
          </cell>
        </row>
        <row r="26">
          <cell r="A26">
            <v>446</v>
          </cell>
          <cell r="B26" t="str">
            <v>SANOFI-SYNTHELABO</v>
          </cell>
          <cell r="C26" t="str">
            <v>Sanofi-Synthélabo Polynésie</v>
          </cell>
          <cell r="D26">
            <v>209401.47113720799</v>
          </cell>
          <cell r="E26">
            <v>16338.432790208321</v>
          </cell>
          <cell r="F26">
            <v>26421.307836442946</v>
          </cell>
          <cell r="G26">
            <v>23900.58907488429</v>
          </cell>
          <cell r="H26">
            <v>866.95526821014948</v>
          </cell>
          <cell r="I26">
            <v>-37635.335628655761</v>
          </cell>
          <cell r="J26">
            <v>345393.13055575418</v>
          </cell>
          <cell r="K26">
            <v>16973.414316016122</v>
          </cell>
          <cell r="L26">
            <v>-144489.89456708121</v>
          </cell>
          <cell r="M26">
            <v>5230.5161463624281</v>
          </cell>
        </row>
        <row r="27">
          <cell r="A27">
            <v>447</v>
          </cell>
          <cell r="B27" t="str">
            <v>SANOFI-SYNTHELABO</v>
          </cell>
          <cell r="C27" t="str">
            <v>Sanofi-Synthélabo Nouvelle-Calédonie</v>
          </cell>
          <cell r="D27">
            <v>57287.662013908601</v>
          </cell>
          <cell r="E27">
            <v>8810.8843712989747</v>
          </cell>
          <cell r="F27">
            <v>14505.671089644395</v>
          </cell>
          <cell r="G27">
            <v>13081.974410058041</v>
          </cell>
          <cell r="H27">
            <v>475.43455443704028</v>
          </cell>
          <cell r="I27">
            <v>-89390.655492229736</v>
          </cell>
          <cell r="J27">
            <v>97983.544120349019</v>
          </cell>
          <cell r="K27">
            <v>4786.6126876035123</v>
          </cell>
          <cell r="L27">
            <v>-39529.274552997304</v>
          </cell>
          <cell r="M27">
            <v>1430.954804299173</v>
          </cell>
        </row>
        <row r="29">
          <cell r="C29" t="str">
            <v>Total Transferts "In"</v>
          </cell>
          <cell r="D29">
            <v>70628400.907101259</v>
          </cell>
          <cell r="E29">
            <v>3555666.74643635</v>
          </cell>
          <cell r="F29">
            <v>5810650.9418068221</v>
          </cell>
          <cell r="G29">
            <v>5246904.8929642048</v>
          </cell>
          <cell r="H29">
            <v>190536.89929820862</v>
          </cell>
          <cell r="I29">
            <v>-44269354.231300615</v>
          </cell>
          <cell r="J29">
            <v>116419724.5742218</v>
          </cell>
          <cell r="K29">
            <v>5721761.7674223315</v>
          </cell>
          <cell r="L29">
            <v>-2525335.0480779037</v>
          </cell>
          <cell r="M29">
            <v>10286.184853062183</v>
          </cell>
        </row>
        <row r="30">
          <cell r="C30" t="str">
            <v>Total Transferts "Out"</v>
          </cell>
          <cell r="D30">
            <v>70628400.907101259</v>
          </cell>
          <cell r="E30">
            <v>3555666.7464363505</v>
          </cell>
          <cell r="F30">
            <v>5810650.9418068221</v>
          </cell>
          <cell r="G30">
            <v>5246904.8929642048</v>
          </cell>
          <cell r="H30">
            <v>190536.89929820862</v>
          </cell>
          <cell r="I30">
            <v>-44269354.231300607</v>
          </cell>
          <cell r="J30">
            <v>116419724.5742218</v>
          </cell>
          <cell r="K30">
            <v>5721761.7674223315</v>
          </cell>
          <cell r="L30">
            <v>-2525335.0480779037</v>
          </cell>
          <cell r="M30">
            <v>10286.184853062183</v>
          </cell>
        </row>
        <row r="31">
          <cell r="C31" t="str">
            <v>Test</v>
          </cell>
          <cell r="D31">
            <v>0</v>
          </cell>
          <cell r="E31">
            <v>0</v>
          </cell>
          <cell r="F31">
            <v>0</v>
          </cell>
          <cell r="G31">
            <v>0</v>
          </cell>
          <cell r="H31">
            <v>0</v>
          </cell>
          <cell r="I31">
            <v>0</v>
          </cell>
          <cell r="J31">
            <v>0</v>
          </cell>
          <cell r="K31">
            <v>0</v>
          </cell>
          <cell r="L31">
            <v>0</v>
          </cell>
          <cell r="M31">
            <v>0</v>
          </cell>
        </row>
      </sheetData>
      <sheetData sheetId="18" refreshError="1"/>
      <sheetData sheetId="19" refreshError="1"/>
      <sheetData sheetId="20" refreshError="1"/>
      <sheetData sheetId="21" refreshError="1">
        <row r="1">
          <cell r="A1" t="str">
            <v>code SOCIETE</v>
          </cell>
          <cell r="B1" t="str">
            <v>Origine</v>
          </cell>
          <cell r="C1" t="str">
            <v>Libellé</v>
          </cell>
          <cell r="D1" t="str">
            <v>DA</v>
          </cell>
          <cell r="E1" t="str">
            <v>CN1</v>
          </cell>
          <cell r="F1" t="str">
            <v>CN2</v>
          </cell>
          <cell r="G1" t="str">
            <v>CN</v>
          </cell>
          <cell r="H1" t="str">
            <v>IC</v>
          </cell>
          <cell r="I1" t="str">
            <v>PSC</v>
          </cell>
          <cell r="J1" t="str">
            <v>DA New Régime @01-01-01</v>
          </cell>
          <cell r="K1" t="str">
            <v>IC sur PBO</v>
          </cell>
          <cell r="L1" t="str">
            <v>PGA 2000</v>
          </cell>
          <cell r="M1" t="str">
            <v>TO 2000</v>
          </cell>
        </row>
        <row r="2">
          <cell r="A2">
            <v>100</v>
          </cell>
          <cell r="B2" t="str">
            <v>SANOFI</v>
          </cell>
          <cell r="C2" t="str">
            <v>SANOFI SYNTHELABO</v>
          </cell>
          <cell r="D2">
            <v>0</v>
          </cell>
          <cell r="E2">
            <v>0</v>
          </cell>
          <cell r="F2">
            <v>0</v>
          </cell>
          <cell r="G2">
            <v>0</v>
          </cell>
          <cell r="H2">
            <v>0</v>
          </cell>
          <cell r="I2">
            <v>0</v>
          </cell>
          <cell r="J2">
            <v>0</v>
          </cell>
          <cell r="K2">
            <v>0</v>
          </cell>
          <cell r="L2">
            <v>0</v>
          </cell>
          <cell r="M2">
            <v>0</v>
          </cell>
        </row>
        <row r="3">
          <cell r="A3">
            <v>105</v>
          </cell>
          <cell r="B3" t="str">
            <v>SANOFI</v>
          </cell>
          <cell r="C3" t="str">
            <v>SRABM</v>
          </cell>
          <cell r="D3">
            <v>0</v>
          </cell>
          <cell r="E3">
            <v>0</v>
          </cell>
          <cell r="F3">
            <v>0</v>
          </cell>
          <cell r="G3">
            <v>0</v>
          </cell>
          <cell r="H3">
            <v>0</v>
          </cell>
          <cell r="I3">
            <v>0</v>
          </cell>
          <cell r="J3">
            <v>0</v>
          </cell>
          <cell r="K3">
            <v>0</v>
          </cell>
          <cell r="L3">
            <v>0</v>
          </cell>
          <cell r="M3">
            <v>0</v>
          </cell>
        </row>
        <row r="4">
          <cell r="A4">
            <v>106</v>
          </cell>
          <cell r="B4" t="str">
            <v>SANOFI</v>
          </cell>
          <cell r="C4" t="str">
            <v>SANOFI SYNTHELABO France</v>
          </cell>
          <cell r="D4">
            <v>0</v>
          </cell>
          <cell r="E4">
            <v>0</v>
          </cell>
          <cell r="F4">
            <v>0</v>
          </cell>
          <cell r="G4">
            <v>0</v>
          </cell>
          <cell r="H4">
            <v>0</v>
          </cell>
          <cell r="I4">
            <v>0</v>
          </cell>
          <cell r="J4">
            <v>0</v>
          </cell>
          <cell r="K4">
            <v>0</v>
          </cell>
          <cell r="L4">
            <v>0</v>
          </cell>
          <cell r="M4">
            <v>0</v>
          </cell>
        </row>
        <row r="5">
          <cell r="A5">
            <v>122</v>
          </cell>
          <cell r="B5" t="str">
            <v>SANOFI</v>
          </cell>
          <cell r="C5" t="str">
            <v>SANOFI WINTHROP INDUSTRIE</v>
          </cell>
          <cell r="D5">
            <v>0</v>
          </cell>
          <cell r="E5">
            <v>0</v>
          </cell>
          <cell r="F5">
            <v>0</v>
          </cell>
          <cell r="G5">
            <v>0</v>
          </cell>
          <cell r="H5">
            <v>0</v>
          </cell>
          <cell r="I5">
            <v>0</v>
          </cell>
          <cell r="J5">
            <v>0</v>
          </cell>
          <cell r="K5">
            <v>0</v>
          </cell>
          <cell r="L5">
            <v>0</v>
          </cell>
          <cell r="M5">
            <v>0</v>
          </cell>
        </row>
        <row r="6">
          <cell r="A6">
            <v>126</v>
          </cell>
          <cell r="B6" t="str">
            <v>SANOFI</v>
          </cell>
          <cell r="C6" t="str">
            <v>SANOFI RECHERCHE</v>
          </cell>
          <cell r="D6">
            <v>0</v>
          </cell>
          <cell r="E6">
            <v>0</v>
          </cell>
          <cell r="F6">
            <v>0</v>
          </cell>
          <cell r="G6">
            <v>0</v>
          </cell>
          <cell r="H6">
            <v>0</v>
          </cell>
          <cell r="I6">
            <v>0</v>
          </cell>
          <cell r="J6">
            <v>0</v>
          </cell>
          <cell r="K6">
            <v>0</v>
          </cell>
          <cell r="L6">
            <v>0</v>
          </cell>
          <cell r="M6">
            <v>0</v>
          </cell>
        </row>
        <row r="7">
          <cell r="A7">
            <v>410</v>
          </cell>
          <cell r="B7" t="str">
            <v>SANOFI</v>
          </cell>
          <cell r="C7" t="str">
            <v>SANOFI CHIMIE</v>
          </cell>
          <cell r="D7">
            <v>0</v>
          </cell>
          <cell r="E7">
            <v>0</v>
          </cell>
          <cell r="F7">
            <v>0</v>
          </cell>
          <cell r="G7">
            <v>0</v>
          </cell>
          <cell r="H7">
            <v>0</v>
          </cell>
          <cell r="I7">
            <v>0</v>
          </cell>
          <cell r="J7">
            <v>0</v>
          </cell>
          <cell r="K7">
            <v>0</v>
          </cell>
          <cell r="L7">
            <v>0</v>
          </cell>
          <cell r="M7">
            <v>0</v>
          </cell>
        </row>
        <row r="8">
          <cell r="A8">
            <v>436</v>
          </cell>
          <cell r="B8" t="str">
            <v>SANOFI</v>
          </cell>
          <cell r="C8" t="str">
            <v>SANOFI WINTHROP A.M.O.</v>
          </cell>
          <cell r="D8">
            <v>411802.99999999959</v>
          </cell>
          <cell r="E8">
            <v>34157.581937802985</v>
          </cell>
          <cell r="F8">
            <v>55483.12647357372</v>
          </cell>
          <cell r="G8">
            <v>50151.74033963104</v>
          </cell>
          <cell r="H8">
            <v>1820.0404289258631</v>
          </cell>
          <cell r="I8">
            <v>-255926.23130060808</v>
          </cell>
          <cell r="J8">
            <v>679681.88840281882</v>
          </cell>
          <cell r="K8">
            <v>33397.526933544374</v>
          </cell>
          <cell r="L8">
            <v>-284149.7327085163</v>
          </cell>
          <cell r="M8">
            <v>10286.184853062183</v>
          </cell>
        </row>
        <row r="9">
          <cell r="A9">
            <v>444</v>
          </cell>
          <cell r="B9" t="str">
            <v>SANOFI</v>
          </cell>
          <cell r="C9" t="str">
            <v>SANOFI WINTHROP OCEAN INDIEN</v>
          </cell>
          <cell r="D9">
            <v>0</v>
          </cell>
          <cell r="E9">
            <v>0</v>
          </cell>
          <cell r="F9">
            <v>0</v>
          </cell>
          <cell r="G9">
            <v>0</v>
          </cell>
          <cell r="H9">
            <v>0</v>
          </cell>
          <cell r="I9">
            <v>0</v>
          </cell>
          <cell r="J9">
            <v>0</v>
          </cell>
          <cell r="K9">
            <v>0</v>
          </cell>
          <cell r="L9">
            <v>0</v>
          </cell>
          <cell r="M9">
            <v>0</v>
          </cell>
        </row>
        <row r="10">
          <cell r="A10">
            <v>445</v>
          </cell>
          <cell r="B10" t="str">
            <v>SANOFI</v>
          </cell>
          <cell r="C10" t="str">
            <v>SANOFI WINTHROP CARAIBES</v>
          </cell>
          <cell r="D10">
            <v>0</v>
          </cell>
          <cell r="E10">
            <v>0</v>
          </cell>
          <cell r="F10">
            <v>0</v>
          </cell>
          <cell r="G10">
            <v>0</v>
          </cell>
          <cell r="H10">
            <v>0</v>
          </cell>
          <cell r="I10">
            <v>0</v>
          </cell>
          <cell r="J10">
            <v>0</v>
          </cell>
          <cell r="K10">
            <v>0</v>
          </cell>
          <cell r="L10">
            <v>0</v>
          </cell>
          <cell r="M10">
            <v>0</v>
          </cell>
        </row>
        <row r="11">
          <cell r="A11">
            <v>804</v>
          </cell>
          <cell r="B11" t="str">
            <v>SYNTHELABO</v>
          </cell>
          <cell r="C11" t="str">
            <v>Synthelabo Groupe</v>
          </cell>
          <cell r="D11">
            <v>69349722</v>
          </cell>
          <cell r="E11">
            <v>3478006</v>
          </cell>
          <cell r="F11">
            <v>5685129</v>
          </cell>
          <cell r="G11">
            <v>5133348.25</v>
          </cell>
          <cell r="H11">
            <v>186418.04557534374</v>
          </cell>
          <cell r="I11">
            <v>-43485353</v>
          </cell>
          <cell r="J11">
            <v>114336905</v>
          </cell>
          <cell r="K11">
            <v>5619192.5813464634</v>
          </cell>
          <cell r="L11">
            <v>-2096492.1552938451</v>
          </cell>
          <cell r="M11">
            <v>0</v>
          </cell>
        </row>
        <row r="12">
          <cell r="A12" t="str">
            <v>F</v>
          </cell>
          <cell r="B12" t="str">
            <v>SYNTHELABO</v>
          </cell>
          <cell r="C12" t="str">
            <v>Synthelabo Recherche</v>
          </cell>
          <cell r="D12">
            <v>0</v>
          </cell>
          <cell r="E12">
            <v>0</v>
          </cell>
          <cell r="F12">
            <v>0</v>
          </cell>
          <cell r="G12">
            <v>0</v>
          </cell>
          <cell r="H12">
            <v>0</v>
          </cell>
          <cell r="I12">
            <v>0</v>
          </cell>
          <cell r="J12">
            <v>0</v>
          </cell>
          <cell r="K12">
            <v>0</v>
          </cell>
          <cell r="L12">
            <v>0</v>
          </cell>
          <cell r="M12">
            <v>0</v>
          </cell>
        </row>
        <row r="13">
          <cell r="A13">
            <v>807</v>
          </cell>
          <cell r="B13" t="str">
            <v>SYNTHELABO</v>
          </cell>
          <cell r="C13" t="str">
            <v>Synthelabo OTC</v>
          </cell>
          <cell r="D13">
            <v>0</v>
          </cell>
          <cell r="E13">
            <v>0</v>
          </cell>
          <cell r="F13">
            <v>0</v>
          </cell>
          <cell r="G13">
            <v>0</v>
          </cell>
          <cell r="H13">
            <v>0</v>
          </cell>
          <cell r="I13">
            <v>0</v>
          </cell>
          <cell r="J13">
            <v>0</v>
          </cell>
          <cell r="K13">
            <v>0</v>
          </cell>
          <cell r="L13">
            <v>0</v>
          </cell>
          <cell r="M13">
            <v>0</v>
          </cell>
        </row>
        <row r="14">
          <cell r="A14">
            <v>821</v>
          </cell>
          <cell r="B14" t="str">
            <v>SYNTHELABO</v>
          </cell>
          <cell r="C14" t="str">
            <v>Synthelabo Biomédical</v>
          </cell>
          <cell r="D14">
            <v>0</v>
          </cell>
          <cell r="E14">
            <v>0</v>
          </cell>
          <cell r="F14">
            <v>0</v>
          </cell>
          <cell r="G14">
            <v>0</v>
          </cell>
          <cell r="H14">
            <v>0</v>
          </cell>
          <cell r="I14">
            <v>0</v>
          </cell>
          <cell r="J14">
            <v>0</v>
          </cell>
          <cell r="K14">
            <v>0</v>
          </cell>
          <cell r="L14">
            <v>0</v>
          </cell>
          <cell r="M14">
            <v>0</v>
          </cell>
        </row>
        <row r="15">
          <cell r="A15">
            <v>802</v>
          </cell>
          <cell r="B15" t="str">
            <v>SYNTHELABO</v>
          </cell>
          <cell r="C15" t="str">
            <v>Sylachim (ex Finorga)</v>
          </cell>
          <cell r="D15">
            <v>0</v>
          </cell>
          <cell r="E15">
            <v>0</v>
          </cell>
          <cell r="F15">
            <v>0</v>
          </cell>
          <cell r="G15">
            <v>0</v>
          </cell>
          <cell r="H15">
            <v>0</v>
          </cell>
          <cell r="I15">
            <v>0</v>
          </cell>
          <cell r="J15">
            <v>0</v>
          </cell>
          <cell r="K15">
            <v>0</v>
          </cell>
          <cell r="L15">
            <v>0</v>
          </cell>
          <cell r="M15">
            <v>0</v>
          </cell>
        </row>
        <row r="16">
          <cell r="A16">
            <v>811</v>
          </cell>
          <cell r="B16" t="str">
            <v>SYNTHELABO</v>
          </cell>
          <cell r="C16" t="str">
            <v>Irex</v>
          </cell>
          <cell r="D16">
            <v>0</v>
          </cell>
          <cell r="E16">
            <v>0</v>
          </cell>
          <cell r="F16">
            <v>0</v>
          </cell>
          <cell r="G16">
            <v>0</v>
          </cell>
          <cell r="H16">
            <v>0</v>
          </cell>
          <cell r="I16">
            <v>0</v>
          </cell>
          <cell r="J16">
            <v>0</v>
          </cell>
          <cell r="K16">
            <v>0</v>
          </cell>
          <cell r="L16">
            <v>0</v>
          </cell>
          <cell r="M16">
            <v>0</v>
          </cell>
        </row>
        <row r="17">
          <cell r="A17" t="str">
            <v>Y</v>
          </cell>
          <cell r="B17" t="str">
            <v>SYNTHELABO</v>
          </cell>
          <cell r="C17" t="str">
            <v>Laboratoires Synthelabo</v>
          </cell>
          <cell r="D17">
            <v>0</v>
          </cell>
          <cell r="E17">
            <v>0</v>
          </cell>
          <cell r="F17">
            <v>0</v>
          </cell>
          <cell r="G17">
            <v>0</v>
          </cell>
          <cell r="H17">
            <v>0</v>
          </cell>
          <cell r="I17">
            <v>0</v>
          </cell>
          <cell r="J17">
            <v>0</v>
          </cell>
          <cell r="K17">
            <v>0</v>
          </cell>
          <cell r="L17">
            <v>0</v>
          </cell>
          <cell r="M17">
            <v>0</v>
          </cell>
        </row>
        <row r="18">
          <cell r="A18">
            <v>808</v>
          </cell>
          <cell r="B18" t="str">
            <v>SYNTHELABO</v>
          </cell>
          <cell r="C18" t="str">
            <v>Dentoria</v>
          </cell>
          <cell r="D18">
            <v>866875.90710125759</v>
          </cell>
          <cell r="E18">
            <v>43503.164498547412</v>
          </cell>
          <cell r="F18">
            <v>70038.815333248422</v>
          </cell>
          <cell r="G18">
            <v>63404.902624573173</v>
          </cell>
          <cell r="H18">
            <v>2298.8132939390271</v>
          </cell>
          <cell r="I18">
            <v>-528075</v>
          </cell>
          <cell r="J18">
            <v>1403137.6858189877</v>
          </cell>
          <cell r="K18">
            <v>69171.65914232409</v>
          </cell>
          <cell r="L18">
            <v>-144693.16007554243</v>
          </cell>
          <cell r="M18">
            <v>0</v>
          </cell>
        </row>
        <row r="19">
          <cell r="A19">
            <v>824</v>
          </cell>
          <cell r="B19" t="str">
            <v>SYNTHELABO</v>
          </cell>
          <cell r="C19" t="str">
            <v>Porges</v>
          </cell>
          <cell r="D19">
            <v>0</v>
          </cell>
          <cell r="E19">
            <v>0</v>
          </cell>
          <cell r="F19">
            <v>0</v>
          </cell>
          <cell r="G19">
            <v>0</v>
          </cell>
          <cell r="H19">
            <v>0</v>
          </cell>
          <cell r="I19">
            <v>0</v>
          </cell>
          <cell r="J19">
            <v>0</v>
          </cell>
          <cell r="K19">
            <v>0</v>
          </cell>
          <cell r="L19">
            <v>0</v>
          </cell>
          <cell r="M19">
            <v>0</v>
          </cell>
        </row>
        <row r="20">
          <cell r="A20">
            <v>8</v>
          </cell>
          <cell r="B20" t="str">
            <v>SYNTHELABO</v>
          </cell>
          <cell r="C20" t="str">
            <v>Sogetic</v>
          </cell>
          <cell r="D20">
            <v>0</v>
          </cell>
          <cell r="E20">
            <v>0</v>
          </cell>
          <cell r="F20">
            <v>0</v>
          </cell>
          <cell r="G20">
            <v>0</v>
          </cell>
          <cell r="H20">
            <v>0</v>
          </cell>
          <cell r="I20">
            <v>0</v>
          </cell>
          <cell r="J20">
            <v>0</v>
          </cell>
          <cell r="K20">
            <v>0</v>
          </cell>
          <cell r="L20">
            <v>0</v>
          </cell>
          <cell r="M20">
            <v>0</v>
          </cell>
        </row>
        <row r="21">
          <cell r="A21">
            <v>25</v>
          </cell>
          <cell r="B21" t="str">
            <v>SYNTHELABO</v>
          </cell>
          <cell r="C21" t="str">
            <v>Synthelabo Biomoléculaire</v>
          </cell>
          <cell r="D21">
            <v>0</v>
          </cell>
          <cell r="E21">
            <v>0</v>
          </cell>
          <cell r="F21">
            <v>0</v>
          </cell>
          <cell r="G21">
            <v>0</v>
          </cell>
          <cell r="H21">
            <v>0</v>
          </cell>
          <cell r="I21">
            <v>0</v>
          </cell>
          <cell r="J21">
            <v>0</v>
          </cell>
          <cell r="K21">
            <v>0</v>
          </cell>
          <cell r="L21">
            <v>0</v>
          </cell>
          <cell r="M21">
            <v>0</v>
          </cell>
        </row>
        <row r="22">
          <cell r="A22">
            <v>822</v>
          </cell>
          <cell r="B22" t="str">
            <v>SYNTHELABO</v>
          </cell>
          <cell r="C22" t="str">
            <v>ELA Médical</v>
          </cell>
          <cell r="D22">
            <v>0</v>
          </cell>
          <cell r="E22">
            <v>0</v>
          </cell>
          <cell r="F22">
            <v>0</v>
          </cell>
          <cell r="G22">
            <v>0</v>
          </cell>
          <cell r="H22">
            <v>0</v>
          </cell>
          <cell r="I22">
            <v>0</v>
          </cell>
          <cell r="J22">
            <v>0</v>
          </cell>
          <cell r="K22">
            <v>0</v>
          </cell>
          <cell r="L22">
            <v>0</v>
          </cell>
          <cell r="M22">
            <v>0</v>
          </cell>
        </row>
        <row r="23">
          <cell r="A23">
            <v>806</v>
          </cell>
          <cell r="B23" t="str">
            <v>SYNTHELABO</v>
          </cell>
          <cell r="C23" t="str">
            <v>ELA France</v>
          </cell>
          <cell r="D23">
            <v>0</v>
          </cell>
          <cell r="E23">
            <v>0</v>
          </cell>
          <cell r="F23">
            <v>0</v>
          </cell>
          <cell r="G23">
            <v>0</v>
          </cell>
          <cell r="H23">
            <v>0</v>
          </cell>
          <cell r="I23">
            <v>0</v>
          </cell>
          <cell r="J23">
            <v>0</v>
          </cell>
          <cell r="K23">
            <v>0</v>
          </cell>
          <cell r="L23">
            <v>0</v>
          </cell>
          <cell r="M23">
            <v>0</v>
          </cell>
        </row>
        <row r="24">
          <cell r="A24">
            <v>823</v>
          </cell>
          <cell r="B24" t="str">
            <v>SYNTHELABO</v>
          </cell>
          <cell r="C24" t="str">
            <v>ELA Recherche</v>
          </cell>
          <cell r="D24">
            <v>0</v>
          </cell>
          <cell r="E24">
            <v>0</v>
          </cell>
          <cell r="F24">
            <v>0</v>
          </cell>
          <cell r="G24">
            <v>0</v>
          </cell>
          <cell r="H24">
            <v>0</v>
          </cell>
          <cell r="I24">
            <v>0</v>
          </cell>
          <cell r="J24">
            <v>0</v>
          </cell>
          <cell r="K24">
            <v>0</v>
          </cell>
          <cell r="L24">
            <v>0</v>
          </cell>
          <cell r="M24">
            <v>0</v>
          </cell>
        </row>
        <row r="25">
          <cell r="A25">
            <v>364</v>
          </cell>
          <cell r="B25" t="str">
            <v>SANOFI-SYNTHELABO</v>
          </cell>
          <cell r="C25" t="str">
            <v>Sanofi-Synthélabo Groupe</v>
          </cell>
          <cell r="D25">
            <v>0</v>
          </cell>
          <cell r="E25">
            <v>0</v>
          </cell>
          <cell r="F25">
            <v>0</v>
          </cell>
          <cell r="G25">
            <v>0</v>
          </cell>
          <cell r="H25">
            <v>0</v>
          </cell>
          <cell r="I25">
            <v>0</v>
          </cell>
          <cell r="J25">
            <v>0</v>
          </cell>
          <cell r="K25">
            <v>0</v>
          </cell>
          <cell r="L25">
            <v>0</v>
          </cell>
          <cell r="M25">
            <v>0</v>
          </cell>
        </row>
        <row r="26">
          <cell r="A26">
            <v>446</v>
          </cell>
          <cell r="B26" t="str">
            <v>SANOFI-SYNTHELABO</v>
          </cell>
          <cell r="C26" t="str">
            <v>Sanofi-Synthélabo Polynésie</v>
          </cell>
          <cell r="D26">
            <v>0</v>
          </cell>
          <cell r="E26">
            <v>0</v>
          </cell>
          <cell r="F26">
            <v>0</v>
          </cell>
          <cell r="G26">
            <v>0</v>
          </cell>
          <cell r="H26">
            <v>0</v>
          </cell>
          <cell r="I26">
            <v>0</v>
          </cell>
          <cell r="J26">
            <v>0</v>
          </cell>
          <cell r="K26">
            <v>0</v>
          </cell>
          <cell r="L26">
            <v>0</v>
          </cell>
          <cell r="M26">
            <v>0</v>
          </cell>
        </row>
        <row r="27">
          <cell r="A27">
            <v>447</v>
          </cell>
          <cell r="B27" t="str">
            <v>SANOFI-SYNTHELABO</v>
          </cell>
          <cell r="C27" t="str">
            <v>Sanofi-Synthélabo Nouvelle-Calédonie</v>
          </cell>
          <cell r="D27">
            <v>0</v>
          </cell>
          <cell r="E27">
            <v>0</v>
          </cell>
          <cell r="F27">
            <v>0</v>
          </cell>
          <cell r="G27">
            <v>0</v>
          </cell>
          <cell r="H27">
            <v>0</v>
          </cell>
          <cell r="I27">
            <v>0</v>
          </cell>
          <cell r="J27">
            <v>0</v>
          </cell>
          <cell r="K27">
            <v>0</v>
          </cell>
          <cell r="L27">
            <v>0</v>
          </cell>
          <cell r="M27">
            <v>0</v>
          </cell>
        </row>
        <row r="29">
          <cell r="C29" t="str">
            <v>Total Transferts "In"</v>
          </cell>
          <cell r="D29">
            <v>70628400.907101259</v>
          </cell>
          <cell r="E29">
            <v>3555666.7464363505</v>
          </cell>
          <cell r="F29">
            <v>5810650.9418068221</v>
          </cell>
          <cell r="G29">
            <v>5246904.8929642048</v>
          </cell>
          <cell r="H29">
            <v>190536.89929820862</v>
          </cell>
          <cell r="I29">
            <v>-44269354.231300607</v>
          </cell>
          <cell r="J29">
            <v>116419724.5742218</v>
          </cell>
          <cell r="K29">
            <v>5721761.7674223315</v>
          </cell>
          <cell r="L29">
            <v>-2525335.0480779037</v>
          </cell>
          <cell r="M29">
            <v>10286.184853062183</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FAX"/>
      <sheetName val="SOMMAIRE"/>
      <sheetName val="entities list"/>
      <sheetName val="A1"/>
      <sheetName val="A2"/>
      <sheetName val="A3"/>
      <sheetName val="A312"/>
      <sheetName val="D01"/>
      <sheetName val="D02"/>
      <sheetName val="D30"/>
      <sheetName val="D31"/>
      <sheetName val="D31A"/>
      <sheetName val="D31B"/>
      <sheetName val="D31C"/>
      <sheetName val="D31D"/>
      <sheetName val="ALT1"/>
      <sheetName val="ALT2"/>
      <sheetName val="ALT3"/>
      <sheetName val="ALT4"/>
      <sheetName val="ALT5"/>
      <sheetName val="ACT1"/>
      <sheetName val="TIT1"/>
      <sheetName val="TIT2"/>
      <sheetName val="TIT3"/>
      <sheetName val="TIT4"/>
      <sheetName val="TIT5"/>
      <sheetName val="PLT1"/>
      <sheetName val="PLT2"/>
      <sheetName val="PLT3"/>
      <sheetName val="PCT1"/>
      <sheetName val="PCT2"/>
      <sheetName val="SN1"/>
      <sheetName val="SN2"/>
      <sheetName val="SN3"/>
      <sheetName val="IMP1"/>
      <sheetName val="IMP2"/>
      <sheetName val="IMP4"/>
      <sheetName val="IFD1"/>
      <sheetName val="IFD2"/>
      <sheetName val="V101"/>
      <sheetName val="V201"/>
      <sheetName val="V202"/>
      <sheetName val="V301"/>
      <sheetName val="V302"/>
      <sheetName val="V303"/>
      <sheetName val="V304"/>
      <sheetName val="E5"/>
      <sheetName val="REST"/>
      <sheetName val="HON"/>
      <sheetName val="Z"/>
      <sheetName val="Com"/>
      <sheetName val="Tables"/>
      <sheetName val="Int Hyp."/>
    </sheetNames>
    <sheetDataSet>
      <sheetData sheetId="0">
        <row r="5">
          <cell r="B5">
            <v>40143</v>
          </cell>
        </row>
        <row r="6">
          <cell r="B6" t="str">
            <v>Laboratoire Aventis (France)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Nbre actions"/>
      <sheetName val="Actions propres"/>
      <sheetName val="Cap S001"/>
      <sheetName val="Sop-0"/>
      <sheetName val="Sop-1"/>
      <sheetName val="Sop-2"/>
      <sheetName val="Sop-3"/>
      <sheetName val="Cours ac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 d'emploi"/>
      <sheetName val="Hypothèses"/>
      <sheetName val="NPPC 2003"/>
      <sheetName val="SFAS 2002"/>
      <sheetName val="SFAS 2001"/>
      <sheetName val="Données Initiales"/>
      <sheetName val="Résultats Evaluation 2002"/>
      <sheetName val="SC 2002"/>
      <sheetName val="IC_PBO 2002"/>
      <sheetName val="IC_2002"/>
      <sheetName val="IC_Prest 2002"/>
      <sheetName val="PGA 2002"/>
      <sheetName val="TO 2002"/>
      <sheetName val="PSC 2002"/>
      <sheetName val="Transfert In_2002"/>
      <sheetName val="Transfert Out_2002"/>
      <sheetName val="Ventes 200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9">
          <cell r="A9" t="str">
            <v>number society</v>
          </cell>
          <cell r="B9">
            <v>100</v>
          </cell>
          <cell r="C9">
            <v>105</v>
          </cell>
          <cell r="D9">
            <v>106</v>
          </cell>
          <cell r="E9">
            <v>122</v>
          </cell>
          <cell r="F9">
            <v>126</v>
          </cell>
          <cell r="G9">
            <v>364</v>
          </cell>
          <cell r="H9">
            <v>410</v>
          </cell>
          <cell r="I9">
            <v>444</v>
          </cell>
          <cell r="J9">
            <v>445</v>
          </cell>
          <cell r="K9">
            <v>446</v>
          </cell>
          <cell r="L9">
            <v>447</v>
          </cell>
          <cell r="M9">
            <v>807</v>
          </cell>
          <cell r="N9">
            <v>811</v>
          </cell>
          <cell r="O9" t="str">
            <v>Groupe</v>
          </cell>
        </row>
        <row r="10">
          <cell r="A10" t="str">
            <v>Scheme :</v>
          </cell>
          <cell r="B10" t="str">
            <v>IFC</v>
          </cell>
          <cell r="C10" t="str">
            <v>IFC</v>
          </cell>
          <cell r="D10" t="str">
            <v>IFC</v>
          </cell>
          <cell r="E10" t="str">
            <v>IFC</v>
          </cell>
          <cell r="F10" t="str">
            <v>IFC</v>
          </cell>
          <cell r="G10" t="str">
            <v>IFC</v>
          </cell>
          <cell r="H10" t="str">
            <v>IFC</v>
          </cell>
          <cell r="I10" t="str">
            <v>IFC</v>
          </cell>
          <cell r="J10" t="str">
            <v>IFC</v>
          </cell>
          <cell r="K10" t="str">
            <v>IFC</v>
          </cell>
          <cell r="L10" t="str">
            <v>IFC</v>
          </cell>
          <cell r="M10" t="str">
            <v>IFC</v>
          </cell>
          <cell r="N10" t="str">
            <v>IFC</v>
          </cell>
          <cell r="O10" t="str">
            <v>IFC</v>
          </cell>
        </row>
        <row r="11">
          <cell r="A11" t="str">
            <v>currency</v>
          </cell>
          <cell r="B11" t="str">
            <v>Euro</v>
          </cell>
          <cell r="C11" t="str">
            <v>Euro</v>
          </cell>
          <cell r="D11" t="str">
            <v>Euro</v>
          </cell>
          <cell r="E11" t="str">
            <v>Euro</v>
          </cell>
          <cell r="F11" t="str">
            <v>Euro</v>
          </cell>
          <cell r="G11" t="str">
            <v>Euro</v>
          </cell>
          <cell r="H11" t="str">
            <v>Euro</v>
          </cell>
          <cell r="I11" t="str">
            <v>Euro</v>
          </cell>
          <cell r="J11" t="str">
            <v>Euro</v>
          </cell>
          <cell r="K11" t="str">
            <v>Euro</v>
          </cell>
          <cell r="L11" t="str">
            <v>Euro</v>
          </cell>
          <cell r="M11" t="str">
            <v>Euro</v>
          </cell>
          <cell r="N11" t="str">
            <v>Euro</v>
          </cell>
          <cell r="O11" t="str">
            <v>Euro</v>
          </cell>
        </row>
        <row r="12">
          <cell r="B12" t="str">
            <v>dec_02</v>
          </cell>
          <cell r="C12" t="str">
            <v>dec_02</v>
          </cell>
          <cell r="D12" t="str">
            <v>dec_02</v>
          </cell>
          <cell r="E12" t="str">
            <v>dec_02</v>
          </cell>
          <cell r="F12" t="str">
            <v>dec_02</v>
          </cell>
          <cell r="G12" t="str">
            <v>dec_02</v>
          </cell>
          <cell r="H12" t="str">
            <v>dec_02</v>
          </cell>
          <cell r="I12" t="str">
            <v>dec_02</v>
          </cell>
          <cell r="J12" t="str">
            <v>dec_02</v>
          </cell>
          <cell r="K12" t="str">
            <v>dec_02</v>
          </cell>
          <cell r="L12" t="str">
            <v>dec_02</v>
          </cell>
          <cell r="M12" t="str">
            <v>dec_02</v>
          </cell>
          <cell r="N12" t="str">
            <v>dec_02</v>
          </cell>
          <cell r="O12" t="str">
            <v>dec_02</v>
          </cell>
        </row>
        <row r="16">
          <cell r="A16" t="str">
            <v>Benefits Obligation @ 30/09/2001</v>
          </cell>
          <cell r="B16">
            <v>-7299910.3599778647</v>
          </cell>
          <cell r="C16">
            <v>-160913.44402148313</v>
          </cell>
          <cell r="D16">
            <v>-33203861.990953676</v>
          </cell>
          <cell r="E16">
            <v>-51930042.518030912</v>
          </cell>
          <cell r="F16">
            <v>-62456842.140567139</v>
          </cell>
          <cell r="G16">
            <v>-31615232.705802362</v>
          </cell>
          <cell r="H16">
            <v>-8354427.8054811517</v>
          </cell>
          <cell r="I16">
            <v>-78860.504575757252</v>
          </cell>
          <cell r="J16">
            <v>-172254.73620984302</v>
          </cell>
          <cell r="K16">
            <v>-58469.686275167427</v>
          </cell>
          <cell r="L16">
            <v>-16572.427765844408</v>
          </cell>
          <cell r="M16">
            <v>-2023103.4961133124</v>
          </cell>
          <cell r="N16">
            <v>-1444163.1082525228</v>
          </cell>
          <cell r="O16">
            <v>-198814654.924027</v>
          </cell>
        </row>
        <row r="18">
          <cell r="A18" t="str">
            <v>Ventes</v>
          </cell>
          <cell r="B18">
            <v>0</v>
          </cell>
          <cell r="C18">
            <v>0</v>
          </cell>
          <cell r="D18">
            <v>0</v>
          </cell>
          <cell r="E18">
            <v>0</v>
          </cell>
          <cell r="F18">
            <v>0</v>
          </cell>
          <cell r="G18">
            <v>0</v>
          </cell>
          <cell r="H18">
            <v>0</v>
          </cell>
          <cell r="I18">
            <v>0</v>
          </cell>
          <cell r="J18">
            <v>0</v>
          </cell>
          <cell r="K18">
            <v>0</v>
          </cell>
          <cell r="L18">
            <v>0</v>
          </cell>
          <cell r="M18">
            <v>0</v>
          </cell>
          <cell r="N18">
            <v>0</v>
          </cell>
          <cell r="O18">
            <v>0</v>
          </cell>
        </row>
        <row r="19">
          <cell r="A19" t="str">
            <v>Transferts IN de PBO</v>
          </cell>
          <cell r="B19">
            <v>0</v>
          </cell>
          <cell r="C19">
            <v>160913</v>
          </cell>
          <cell r="D19">
            <v>0</v>
          </cell>
          <cell r="E19">
            <v>0</v>
          </cell>
          <cell r="F19">
            <v>0</v>
          </cell>
          <cell r="G19">
            <v>0</v>
          </cell>
          <cell r="H19">
            <v>0</v>
          </cell>
          <cell r="I19">
            <v>0</v>
          </cell>
          <cell r="J19">
            <v>0</v>
          </cell>
          <cell r="K19">
            <v>0</v>
          </cell>
          <cell r="L19">
            <v>0</v>
          </cell>
          <cell r="M19">
            <v>0</v>
          </cell>
          <cell r="N19">
            <v>0</v>
          </cell>
          <cell r="O19">
            <v>160913</v>
          </cell>
        </row>
        <row r="20">
          <cell r="A20" t="str">
            <v>Transferts Out de PBO</v>
          </cell>
          <cell r="B20">
            <v>-160913</v>
          </cell>
          <cell r="C20">
            <v>0</v>
          </cell>
          <cell r="D20">
            <v>0</v>
          </cell>
          <cell r="E20">
            <v>0</v>
          </cell>
          <cell r="F20">
            <v>0</v>
          </cell>
          <cell r="G20">
            <v>0</v>
          </cell>
          <cell r="H20">
            <v>0</v>
          </cell>
          <cell r="I20">
            <v>0</v>
          </cell>
          <cell r="J20">
            <v>0</v>
          </cell>
          <cell r="K20">
            <v>0</v>
          </cell>
          <cell r="L20">
            <v>0</v>
          </cell>
          <cell r="M20">
            <v>0</v>
          </cell>
          <cell r="N20">
            <v>0</v>
          </cell>
          <cell r="O20">
            <v>-160913</v>
          </cell>
        </row>
        <row r="23">
          <cell r="A23" t="str">
            <v>New Benefits Obligation @ 30/09/2001</v>
          </cell>
          <cell r="B23">
            <v>-7460823.3599778647</v>
          </cell>
          <cell r="C23">
            <v>-0.44402148312656209</v>
          </cell>
          <cell r="D23">
            <v>-33203861.990953676</v>
          </cell>
          <cell r="E23">
            <v>-51930042.518030912</v>
          </cell>
          <cell r="F23">
            <v>-62456842.140567139</v>
          </cell>
          <cell r="G23">
            <v>-31615232.705802362</v>
          </cell>
          <cell r="H23">
            <v>-8354427.8054811517</v>
          </cell>
          <cell r="I23">
            <v>-78860.504575757252</v>
          </cell>
          <cell r="J23">
            <v>-172254.73620984302</v>
          </cell>
          <cell r="K23">
            <v>-58469.686275167427</v>
          </cell>
          <cell r="L23">
            <v>-16572.427765844408</v>
          </cell>
          <cell r="M23">
            <v>-2023103.4961133124</v>
          </cell>
          <cell r="N23">
            <v>-1444163.1082525228</v>
          </cell>
          <cell r="O23">
            <v>-198814654.924027</v>
          </cell>
        </row>
        <row r="28">
          <cell r="A28" t="str">
            <v>Unrecognized actuarial loss (gain) @ 30/09/2001</v>
          </cell>
          <cell r="B28">
            <v>-118484.64897920036</v>
          </cell>
          <cell r="C28">
            <v>18869.938771202931</v>
          </cell>
          <cell r="D28">
            <v>-514346.60491824802</v>
          </cell>
          <cell r="E28">
            <v>2585622.1513286224</v>
          </cell>
          <cell r="F28">
            <v>5913872.2775459215</v>
          </cell>
          <cell r="G28">
            <v>3756563.5081134611</v>
          </cell>
          <cell r="H28">
            <v>2007466.7135043889</v>
          </cell>
          <cell r="I28">
            <v>47149.450416080537</v>
          </cell>
          <cell r="J28">
            <v>31699.262271703254</v>
          </cell>
          <cell r="K28">
            <v>-6473.5993043624339</v>
          </cell>
          <cell r="L28">
            <v>-14308.155643446278</v>
          </cell>
          <cell r="M28">
            <v>271153.48646300758</v>
          </cell>
          <cell r="N28">
            <v>547536.38512919063</v>
          </cell>
          <cell r="O28">
            <v>14526320.164698323</v>
          </cell>
        </row>
        <row r="30">
          <cell r="A30" t="str">
            <v>Ventes</v>
          </cell>
          <cell r="B30">
            <v>0</v>
          </cell>
          <cell r="C30">
            <v>0</v>
          </cell>
          <cell r="D30">
            <v>0</v>
          </cell>
          <cell r="E30">
            <v>0</v>
          </cell>
          <cell r="F30">
            <v>0</v>
          </cell>
          <cell r="G30">
            <v>0</v>
          </cell>
          <cell r="H30">
            <v>0</v>
          </cell>
          <cell r="I30">
            <v>0</v>
          </cell>
          <cell r="J30">
            <v>0</v>
          </cell>
          <cell r="K30">
            <v>0</v>
          </cell>
          <cell r="L30">
            <v>0</v>
          </cell>
          <cell r="M30">
            <v>0</v>
          </cell>
          <cell r="N30">
            <v>0</v>
          </cell>
          <cell r="O30">
            <v>0</v>
          </cell>
        </row>
        <row r="31">
          <cell r="A31" t="str">
            <v>Transferts IN de PGA</v>
          </cell>
          <cell r="B31">
            <v>0</v>
          </cell>
          <cell r="C31">
            <v>-18870</v>
          </cell>
          <cell r="D31">
            <v>0</v>
          </cell>
          <cell r="E31">
            <v>0</v>
          </cell>
          <cell r="F31">
            <v>0</v>
          </cell>
          <cell r="G31">
            <v>0</v>
          </cell>
          <cell r="H31">
            <v>0</v>
          </cell>
          <cell r="I31">
            <v>0</v>
          </cell>
          <cell r="J31">
            <v>0</v>
          </cell>
          <cell r="K31">
            <v>0</v>
          </cell>
          <cell r="L31">
            <v>0</v>
          </cell>
          <cell r="M31">
            <v>0</v>
          </cell>
          <cell r="N31">
            <v>0</v>
          </cell>
          <cell r="O31">
            <v>-18870</v>
          </cell>
        </row>
        <row r="32">
          <cell r="A32" t="str">
            <v>Transferts Out de PGA</v>
          </cell>
          <cell r="B32">
            <v>18870</v>
          </cell>
          <cell r="C32">
            <v>0</v>
          </cell>
          <cell r="D32">
            <v>0</v>
          </cell>
          <cell r="E32">
            <v>0</v>
          </cell>
          <cell r="F32">
            <v>0</v>
          </cell>
          <cell r="G32">
            <v>0</v>
          </cell>
          <cell r="H32">
            <v>0</v>
          </cell>
          <cell r="I32">
            <v>0</v>
          </cell>
          <cell r="J32">
            <v>0</v>
          </cell>
          <cell r="K32">
            <v>0</v>
          </cell>
          <cell r="L32">
            <v>0</v>
          </cell>
          <cell r="M32">
            <v>0</v>
          </cell>
          <cell r="N32">
            <v>0</v>
          </cell>
          <cell r="O32">
            <v>18870</v>
          </cell>
        </row>
        <row r="34">
          <cell r="A34" t="str">
            <v>New Unrecognized actuarial loss (gain) @ 30/09/2001</v>
          </cell>
          <cell r="B34">
            <v>-99614.648979200356</v>
          </cell>
          <cell r="C34">
            <v>-6.1228797068906715E-2</v>
          </cell>
          <cell r="D34">
            <v>-514346.60491824802</v>
          </cell>
          <cell r="E34">
            <v>2585622.1513286224</v>
          </cell>
          <cell r="F34">
            <v>5913872.2775459215</v>
          </cell>
          <cell r="G34">
            <v>3756563.5081134611</v>
          </cell>
          <cell r="H34">
            <v>2007466.7135043889</v>
          </cell>
          <cell r="I34">
            <v>47149.450416080537</v>
          </cell>
          <cell r="J34">
            <v>31699.262271703254</v>
          </cell>
          <cell r="K34">
            <v>-6473.5993043624339</v>
          </cell>
          <cell r="L34">
            <v>-14308.155643446278</v>
          </cell>
          <cell r="M34">
            <v>271153.48646300758</v>
          </cell>
          <cell r="N34">
            <v>547536.38512919063</v>
          </cell>
          <cell r="O34">
            <v>14526320.164698323</v>
          </cell>
        </row>
        <row r="37">
          <cell r="A37" t="str">
            <v>Base d'amortissement</v>
          </cell>
          <cell r="B37">
            <v>-746082.33599778649</v>
          </cell>
          <cell r="C37">
            <v>-4.4402148312656209E-2</v>
          </cell>
          <cell r="D37">
            <v>-3320386.1990953679</v>
          </cell>
          <cell r="E37">
            <v>-5193004.2518030917</v>
          </cell>
          <cell r="F37">
            <v>-6245684.2140567144</v>
          </cell>
          <cell r="G37">
            <v>-3161523.2705802363</v>
          </cell>
          <cell r="H37">
            <v>-835442.78054811526</v>
          </cell>
          <cell r="I37">
            <v>-7886.0504575757259</v>
          </cell>
          <cell r="J37">
            <v>-17225.473620984303</v>
          </cell>
          <cell r="K37">
            <v>-5846.9686275167433</v>
          </cell>
          <cell r="L37">
            <v>-1657.2427765844409</v>
          </cell>
          <cell r="M37">
            <v>-202310.34961133124</v>
          </cell>
          <cell r="N37">
            <v>-144416.31082525229</v>
          </cell>
          <cell r="O37">
            <v>-19881465.492402699</v>
          </cell>
        </row>
        <row r="39">
          <cell r="A39" t="str">
            <v>Partie des P(G)A excédent le corridor</v>
          </cell>
          <cell r="B39">
            <v>0</v>
          </cell>
          <cell r="C39">
            <v>-1.6826648756250506E-2</v>
          </cell>
          <cell r="D39">
            <v>0</v>
          </cell>
          <cell r="E39">
            <v>0</v>
          </cell>
          <cell r="F39">
            <v>0</v>
          </cell>
          <cell r="G39">
            <v>595040.23753322475</v>
          </cell>
          <cell r="H39">
            <v>1172023.9329562737</v>
          </cell>
          <cell r="I39">
            <v>39263.399958504815</v>
          </cell>
          <cell r="J39">
            <v>14473.788650718951</v>
          </cell>
          <cell r="K39">
            <v>-626.63067684569069</v>
          </cell>
          <cell r="L39">
            <v>-12650.912866861838</v>
          </cell>
          <cell r="M39">
            <v>68843.136851676332</v>
          </cell>
          <cell r="N39">
            <v>403120.07430393831</v>
          </cell>
          <cell r="O39">
            <v>2279487.0098839803</v>
          </cell>
        </row>
        <row r="41">
          <cell r="A41" t="str">
            <v>EDRMA</v>
          </cell>
          <cell r="B41">
            <v>17</v>
          </cell>
          <cell r="C41">
            <v>17</v>
          </cell>
          <cell r="D41">
            <v>17</v>
          </cell>
          <cell r="E41">
            <v>17</v>
          </cell>
          <cell r="F41">
            <v>17</v>
          </cell>
          <cell r="G41">
            <v>17</v>
          </cell>
          <cell r="H41">
            <v>17</v>
          </cell>
          <cell r="I41">
            <v>17</v>
          </cell>
          <cell r="J41">
            <v>17</v>
          </cell>
          <cell r="K41">
            <v>17</v>
          </cell>
          <cell r="L41">
            <v>17</v>
          </cell>
          <cell r="M41">
            <v>17</v>
          </cell>
          <cell r="N41">
            <v>17</v>
          </cell>
        </row>
        <row r="43">
          <cell r="A43" t="str">
            <v>Amortissement des (P)GA</v>
          </cell>
          <cell r="B43">
            <v>0</v>
          </cell>
          <cell r="C43">
            <v>9.8980286801473574E-4</v>
          </cell>
          <cell r="D43">
            <v>0</v>
          </cell>
          <cell r="E43">
            <v>0</v>
          </cell>
          <cell r="F43">
            <v>0</v>
          </cell>
          <cell r="G43">
            <v>-35002.366913719103</v>
          </cell>
          <cell r="H43">
            <v>-68942.584291545514</v>
          </cell>
          <cell r="I43">
            <v>-2309.611762264989</v>
          </cell>
          <cell r="J43">
            <v>-851.39933239523236</v>
          </cell>
          <cell r="K43">
            <v>36.860628049746509</v>
          </cell>
          <cell r="L43">
            <v>744.17134510951985</v>
          </cell>
          <cell r="M43">
            <v>-4049.5962853927253</v>
          </cell>
          <cell r="N43">
            <v>-23712.945547290488</v>
          </cell>
          <cell r="O43">
            <v>-134087.47116964593</v>
          </cell>
        </row>
        <row r="46">
          <cell r="A46" t="str">
            <v>Unrecognized actuarial loss (gain) @ 30/09/2002 (Stock Passé)</v>
          </cell>
          <cell r="B46">
            <v>-99614.648979200356</v>
          </cell>
          <cell r="C46">
            <v>-6.0238994200891981E-2</v>
          </cell>
          <cell r="D46">
            <v>-514346.60491824802</v>
          </cell>
          <cell r="E46">
            <v>2585622.1513286224</v>
          </cell>
          <cell r="F46">
            <v>5913872.2775459215</v>
          </cell>
          <cell r="G46">
            <v>3721561.141199742</v>
          </cell>
          <cell r="H46">
            <v>1938524.1292128435</v>
          </cell>
          <cell r="I46">
            <v>44839.838653815546</v>
          </cell>
          <cell r="J46">
            <v>30847.862939308023</v>
          </cell>
          <cell r="K46">
            <v>-6436.7386763126879</v>
          </cell>
          <cell r="L46">
            <v>-13563.984298336758</v>
          </cell>
          <cell r="M46">
            <v>267103.89017761487</v>
          </cell>
          <cell r="N46">
            <v>523823.43958190014</v>
          </cell>
          <cell r="O46">
            <v>14392232.693528675</v>
          </cell>
        </row>
        <row r="48">
          <cell r="A48" t="str">
            <v>Unrecognized actuarial loss gain @ 30/09/2002 (Flux)</v>
          </cell>
          <cell r="B48">
            <v>-1730944.3599778647</v>
          </cell>
          <cell r="C48">
            <v>-0.20983261099900119</v>
          </cell>
          <cell r="D48">
            <v>-2877682.9909536764</v>
          </cell>
          <cell r="E48">
            <v>-688189.51803091168</v>
          </cell>
          <cell r="F48">
            <v>-366077.14056713879</v>
          </cell>
          <cell r="G48">
            <v>125645.29419763386</v>
          </cell>
          <cell r="H48">
            <v>-309177.80548115075</v>
          </cell>
          <cell r="I48">
            <v>-7405.268565984501</v>
          </cell>
          <cell r="J48">
            <v>-17271.457360859786</v>
          </cell>
          <cell r="K48">
            <v>-29404.792304613715</v>
          </cell>
          <cell r="L48">
            <v>-9902.530223551239</v>
          </cell>
          <cell r="M48">
            <v>-210515.83965926152</v>
          </cell>
          <cell r="N48">
            <v>545602.98856421979</v>
          </cell>
          <cell r="O48">
            <v>-5575323.6301957704</v>
          </cell>
        </row>
        <row r="50">
          <cell r="A50" t="str">
            <v>Unrecognized actuarial loss (gain) @ 30/09/2002</v>
          </cell>
          <cell r="B50">
            <v>-1830559.0089570649</v>
          </cell>
          <cell r="C50">
            <v>-0.27007160519989315</v>
          </cell>
          <cell r="D50">
            <v>-3392029.5958719244</v>
          </cell>
          <cell r="E50">
            <v>1897432.6332977107</v>
          </cell>
          <cell r="F50">
            <v>5547795.1369787827</v>
          </cell>
          <cell r="G50">
            <v>3847206.4353973758</v>
          </cell>
          <cell r="H50">
            <v>1629346.3237316927</v>
          </cell>
          <cell r="I50">
            <v>37434.570087831045</v>
          </cell>
          <cell r="J50">
            <v>13576.405578448237</v>
          </cell>
          <cell r="K50">
            <v>-35841.5309809264</v>
          </cell>
          <cell r="L50">
            <v>-23466.514521887999</v>
          </cell>
          <cell r="M50">
            <v>56588.050518353353</v>
          </cell>
          <cell r="N50">
            <v>1069426.4281461199</v>
          </cell>
          <cell r="O50">
            <v>8816909.063332906</v>
          </cell>
        </row>
      </sheetData>
      <sheetData sheetId="12">
        <row r="9">
          <cell r="A9" t="str">
            <v>number society</v>
          </cell>
          <cell r="B9">
            <v>100</v>
          </cell>
          <cell r="C9">
            <v>105</v>
          </cell>
          <cell r="D9">
            <v>106</v>
          </cell>
          <cell r="E9">
            <v>122</v>
          </cell>
          <cell r="F9">
            <v>126</v>
          </cell>
          <cell r="G9">
            <v>364</v>
          </cell>
          <cell r="H9">
            <v>410</v>
          </cell>
          <cell r="I9">
            <v>444</v>
          </cell>
          <cell r="J9">
            <v>445</v>
          </cell>
          <cell r="K9">
            <v>446</v>
          </cell>
          <cell r="L9">
            <v>447</v>
          </cell>
          <cell r="M9">
            <v>807</v>
          </cell>
          <cell r="N9">
            <v>811</v>
          </cell>
          <cell r="O9" t="str">
            <v>Groupe</v>
          </cell>
        </row>
        <row r="10">
          <cell r="A10" t="str">
            <v>Scheme :</v>
          </cell>
          <cell r="B10" t="str">
            <v>IFC</v>
          </cell>
          <cell r="C10" t="str">
            <v>IFC</v>
          </cell>
          <cell r="D10" t="str">
            <v>IFC</v>
          </cell>
          <cell r="E10" t="str">
            <v>IFC</v>
          </cell>
          <cell r="F10" t="str">
            <v>IFC</v>
          </cell>
          <cell r="G10" t="str">
            <v>IFC</v>
          </cell>
          <cell r="H10" t="str">
            <v>IFC</v>
          </cell>
          <cell r="I10" t="str">
            <v>IFC</v>
          </cell>
          <cell r="J10" t="str">
            <v>IFC</v>
          </cell>
          <cell r="K10" t="str">
            <v>IFC</v>
          </cell>
          <cell r="L10" t="str">
            <v>IFC</v>
          </cell>
          <cell r="M10" t="str">
            <v>IFC</v>
          </cell>
          <cell r="N10" t="str">
            <v>IFC</v>
          </cell>
          <cell r="O10" t="str">
            <v>IFC</v>
          </cell>
        </row>
        <row r="11">
          <cell r="A11" t="str">
            <v>currency</v>
          </cell>
          <cell r="B11" t="str">
            <v>Euro</v>
          </cell>
          <cell r="C11" t="str">
            <v>Euro</v>
          </cell>
          <cell r="D11" t="str">
            <v>Euro</v>
          </cell>
          <cell r="E11" t="str">
            <v>Euro</v>
          </cell>
          <cell r="F11" t="str">
            <v>Euro</v>
          </cell>
          <cell r="G11" t="str">
            <v>Euro</v>
          </cell>
          <cell r="H11" t="str">
            <v>Euro</v>
          </cell>
          <cell r="I11" t="str">
            <v>Euro</v>
          </cell>
          <cell r="J11" t="str">
            <v>Euro</v>
          </cell>
          <cell r="K11" t="str">
            <v>Euro</v>
          </cell>
          <cell r="L11" t="str">
            <v>Euro</v>
          </cell>
          <cell r="M11" t="str">
            <v>Euro</v>
          </cell>
          <cell r="N11" t="str">
            <v>Euro</v>
          </cell>
          <cell r="O11" t="str">
            <v>Euro</v>
          </cell>
        </row>
        <row r="12">
          <cell r="B12" t="str">
            <v>dec_02</v>
          </cell>
          <cell r="C12" t="str">
            <v>dec_02</v>
          </cell>
          <cell r="D12" t="str">
            <v>dec_02</v>
          </cell>
          <cell r="E12" t="str">
            <v>dec_02</v>
          </cell>
          <cell r="F12" t="str">
            <v>dec_02</v>
          </cell>
          <cell r="G12" t="str">
            <v>dec_02</v>
          </cell>
          <cell r="H12" t="str">
            <v>dec_02</v>
          </cell>
          <cell r="I12" t="str">
            <v>dec_02</v>
          </cell>
          <cell r="J12" t="str">
            <v>dec_02</v>
          </cell>
          <cell r="K12" t="str">
            <v>dec_02</v>
          </cell>
          <cell r="L12" t="str">
            <v>dec_02</v>
          </cell>
          <cell r="M12" t="str">
            <v>dec_02</v>
          </cell>
          <cell r="N12" t="str">
            <v>dec_02</v>
          </cell>
          <cell r="O12" t="str">
            <v>dec_02</v>
          </cell>
        </row>
        <row r="15">
          <cell r="A15" t="str">
            <v>Unrecognized Transition Obligation (Asset) @ 30/09/2001</v>
          </cell>
          <cell r="B15">
            <v>159917.45713611142</v>
          </cell>
          <cell r="C15">
            <v>-965.83376348931915</v>
          </cell>
          <cell r="D15">
            <v>335481.48393173132</v>
          </cell>
          <cell r="E15">
            <v>-103160.12839535311</v>
          </cell>
          <cell r="F15">
            <v>-143830.31437490394</v>
          </cell>
          <cell r="G15">
            <v>166244.43050062959</v>
          </cell>
          <cell r="H15">
            <v>-171765.45998246787</v>
          </cell>
          <cell r="I15">
            <v>1444.2410097003308</v>
          </cell>
          <cell r="J15">
            <v>8067.4393799187046</v>
          </cell>
          <cell r="K15">
            <v>531.59136410490612</v>
          </cell>
          <cell r="L15">
            <v>145.43176908437323</v>
          </cell>
          <cell r="M15">
            <v>0</v>
          </cell>
          <cell r="N15">
            <v>0</v>
          </cell>
          <cell r="O15">
            <v>252110.33857506642</v>
          </cell>
        </row>
        <row r="17">
          <cell r="A17" t="str">
            <v>Ventes</v>
          </cell>
          <cell r="B17">
            <v>0</v>
          </cell>
          <cell r="C17">
            <v>0</v>
          </cell>
          <cell r="D17">
            <v>0</v>
          </cell>
          <cell r="E17">
            <v>0</v>
          </cell>
          <cell r="F17">
            <v>0</v>
          </cell>
          <cell r="G17">
            <v>0</v>
          </cell>
          <cell r="H17">
            <v>0</v>
          </cell>
          <cell r="I17">
            <v>0</v>
          </cell>
          <cell r="J17">
            <v>0</v>
          </cell>
          <cell r="K17">
            <v>0</v>
          </cell>
          <cell r="L17">
            <v>0</v>
          </cell>
          <cell r="M17">
            <v>0</v>
          </cell>
          <cell r="N17">
            <v>0</v>
          </cell>
          <cell r="O17">
            <v>0</v>
          </cell>
        </row>
        <row r="18">
          <cell r="A18" t="str">
            <v>Transferts IN de TO</v>
          </cell>
          <cell r="B18">
            <v>0</v>
          </cell>
          <cell r="C18">
            <v>966</v>
          </cell>
          <cell r="D18">
            <v>0</v>
          </cell>
          <cell r="E18">
            <v>0</v>
          </cell>
          <cell r="F18">
            <v>0</v>
          </cell>
          <cell r="G18">
            <v>0</v>
          </cell>
          <cell r="H18">
            <v>0</v>
          </cell>
          <cell r="I18">
            <v>0</v>
          </cell>
          <cell r="J18">
            <v>0</v>
          </cell>
          <cell r="K18">
            <v>0</v>
          </cell>
          <cell r="L18">
            <v>0</v>
          </cell>
          <cell r="M18">
            <v>0</v>
          </cell>
          <cell r="N18">
            <v>0</v>
          </cell>
          <cell r="O18">
            <v>966</v>
          </cell>
        </row>
        <row r="19">
          <cell r="A19" t="str">
            <v>Transferts Out de TO</v>
          </cell>
          <cell r="B19">
            <v>-966</v>
          </cell>
          <cell r="C19">
            <v>0</v>
          </cell>
          <cell r="D19">
            <v>0</v>
          </cell>
          <cell r="E19">
            <v>0</v>
          </cell>
          <cell r="F19">
            <v>0</v>
          </cell>
          <cell r="G19">
            <v>0</v>
          </cell>
          <cell r="H19">
            <v>0</v>
          </cell>
          <cell r="I19">
            <v>0</v>
          </cell>
          <cell r="J19">
            <v>0</v>
          </cell>
          <cell r="K19">
            <v>0</v>
          </cell>
          <cell r="L19">
            <v>0</v>
          </cell>
          <cell r="M19">
            <v>0</v>
          </cell>
          <cell r="N19">
            <v>0</v>
          </cell>
          <cell r="O19">
            <v>-966</v>
          </cell>
        </row>
        <row r="21">
          <cell r="A21" t="str">
            <v>New Unrecognized Transition Obligation (Asset) @ 30/09/2001</v>
          </cell>
          <cell r="B21">
            <v>158951.45713611142</v>
          </cell>
          <cell r="C21">
            <v>0.16623651068084655</v>
          </cell>
          <cell r="D21">
            <v>335481.48393173132</v>
          </cell>
          <cell r="E21">
            <v>-103160.12839535311</v>
          </cell>
          <cell r="F21">
            <v>-143830.31437490394</v>
          </cell>
          <cell r="G21">
            <v>166244.43050062959</v>
          </cell>
          <cell r="H21">
            <v>-171765.45998246787</v>
          </cell>
          <cell r="I21">
            <v>1444.2410097003308</v>
          </cell>
          <cell r="J21">
            <v>8067.4393799187046</v>
          </cell>
          <cell r="K21">
            <v>531.59136410490612</v>
          </cell>
          <cell r="L21">
            <v>145.43176908437323</v>
          </cell>
          <cell r="M21">
            <v>0</v>
          </cell>
          <cell r="N21">
            <v>0</v>
          </cell>
          <cell r="O21">
            <v>252110.33857506642</v>
          </cell>
        </row>
        <row r="23">
          <cell r="A23" t="str">
            <v>Durée d'amortissement</v>
          </cell>
          <cell r="B23">
            <v>2</v>
          </cell>
          <cell r="C23">
            <v>2</v>
          </cell>
          <cell r="D23">
            <v>2</v>
          </cell>
          <cell r="E23">
            <v>2</v>
          </cell>
          <cell r="F23">
            <v>2</v>
          </cell>
          <cell r="G23">
            <v>2</v>
          </cell>
          <cell r="H23">
            <v>2</v>
          </cell>
          <cell r="I23">
            <v>2</v>
          </cell>
          <cell r="J23">
            <v>2</v>
          </cell>
          <cell r="K23">
            <v>2</v>
          </cell>
          <cell r="L23">
            <v>2</v>
          </cell>
          <cell r="M23">
            <v>2</v>
          </cell>
          <cell r="N23">
            <v>2</v>
          </cell>
          <cell r="O23">
            <v>2</v>
          </cell>
        </row>
        <row r="24">
          <cell r="A24" t="str">
            <v>Amortissement de TO dans l'année</v>
          </cell>
          <cell r="B24">
            <v>-79475.728568055711</v>
          </cell>
          <cell r="C24">
            <v>-8.3118255340423275E-2</v>
          </cell>
          <cell r="D24">
            <v>-167740.74196586566</v>
          </cell>
          <cell r="E24">
            <v>51580.064197676555</v>
          </cell>
          <cell r="F24">
            <v>71915.157187451972</v>
          </cell>
          <cell r="G24">
            <v>-83122.215250314795</v>
          </cell>
          <cell r="H24">
            <v>85882.729991233937</v>
          </cell>
          <cell r="I24">
            <v>-722.12050485016539</v>
          </cell>
          <cell r="J24">
            <v>-4033.7196899593523</v>
          </cell>
          <cell r="K24">
            <v>-265.79568205245306</v>
          </cell>
          <cell r="L24">
            <v>-72.715884542186615</v>
          </cell>
          <cell r="M24">
            <v>0</v>
          </cell>
          <cell r="N24">
            <v>0</v>
          </cell>
          <cell r="O24">
            <v>-126055.16928753321</v>
          </cell>
        </row>
        <row r="27">
          <cell r="A27" t="str">
            <v>Unrecognized Transition Obligation (Asset) @ 31/12/2002</v>
          </cell>
          <cell r="B27">
            <v>79475.728568055711</v>
          </cell>
          <cell r="C27">
            <v>8.3118255340423275E-2</v>
          </cell>
          <cell r="D27">
            <v>167740.74196586566</v>
          </cell>
          <cell r="E27">
            <v>-51580.064197676555</v>
          </cell>
          <cell r="F27">
            <v>-71915.157187451972</v>
          </cell>
          <cell r="G27">
            <v>83122.215250314795</v>
          </cell>
          <cell r="H27">
            <v>-85882.729991233937</v>
          </cell>
          <cell r="I27">
            <v>722.12050485016539</v>
          </cell>
          <cell r="J27">
            <v>4033.7196899593523</v>
          </cell>
          <cell r="K27">
            <v>265.79568205245306</v>
          </cell>
          <cell r="L27">
            <v>72.715884542186615</v>
          </cell>
          <cell r="M27">
            <v>0</v>
          </cell>
          <cell r="N27">
            <v>0</v>
          </cell>
          <cell r="O27">
            <v>126055.16928753321</v>
          </cell>
        </row>
      </sheetData>
      <sheetData sheetId="13">
        <row r="9">
          <cell r="A9" t="str">
            <v>number society</v>
          </cell>
          <cell r="B9">
            <v>100</v>
          </cell>
          <cell r="C9">
            <v>105</v>
          </cell>
          <cell r="D9">
            <v>106</v>
          </cell>
          <cell r="E9">
            <v>122</v>
          </cell>
          <cell r="F9">
            <v>126</v>
          </cell>
          <cell r="G9">
            <v>364</v>
          </cell>
          <cell r="H9">
            <v>410</v>
          </cell>
          <cell r="I9">
            <v>444</v>
          </cell>
          <cell r="J9">
            <v>445</v>
          </cell>
          <cell r="K9">
            <v>446</v>
          </cell>
          <cell r="L9">
            <v>447</v>
          </cell>
          <cell r="M9">
            <v>807</v>
          </cell>
          <cell r="N9">
            <v>811</v>
          </cell>
          <cell r="O9" t="str">
            <v>Groupe</v>
          </cell>
        </row>
        <row r="10">
          <cell r="A10" t="str">
            <v>Scheme :</v>
          </cell>
          <cell r="B10" t="str">
            <v>IFC</v>
          </cell>
          <cell r="C10" t="str">
            <v>IFC</v>
          </cell>
          <cell r="D10" t="str">
            <v>IFC</v>
          </cell>
          <cell r="E10" t="str">
            <v>IFC</v>
          </cell>
          <cell r="F10" t="str">
            <v>IFC</v>
          </cell>
          <cell r="G10" t="str">
            <v>IFC</v>
          </cell>
          <cell r="H10" t="str">
            <v>IFC</v>
          </cell>
          <cell r="I10" t="str">
            <v>IFC</v>
          </cell>
          <cell r="J10" t="str">
            <v>IFC</v>
          </cell>
          <cell r="K10" t="str">
            <v>IFC</v>
          </cell>
          <cell r="L10" t="str">
            <v>IFC</v>
          </cell>
          <cell r="M10" t="str">
            <v>IFC</v>
          </cell>
          <cell r="N10" t="str">
            <v>IFC</v>
          </cell>
          <cell r="O10" t="str">
            <v>IFC</v>
          </cell>
        </row>
        <row r="11">
          <cell r="A11" t="str">
            <v>currency</v>
          </cell>
          <cell r="B11" t="str">
            <v>Euro</v>
          </cell>
          <cell r="C11" t="str">
            <v>Euro</v>
          </cell>
          <cell r="D11" t="str">
            <v>Euro</v>
          </cell>
          <cell r="E11" t="str">
            <v>Euro</v>
          </cell>
          <cell r="F11" t="str">
            <v>Euro</v>
          </cell>
          <cell r="G11" t="str">
            <v>Euro</v>
          </cell>
          <cell r="H11" t="str">
            <v>Euro</v>
          </cell>
          <cell r="I11" t="str">
            <v>Euro</v>
          </cell>
          <cell r="J11" t="str">
            <v>Euro</v>
          </cell>
          <cell r="K11" t="str">
            <v>Euro</v>
          </cell>
          <cell r="L11" t="str">
            <v>Euro</v>
          </cell>
          <cell r="M11" t="str">
            <v>Euro</v>
          </cell>
          <cell r="N11" t="str">
            <v>Euro</v>
          </cell>
          <cell r="O11" t="str">
            <v>Euro</v>
          </cell>
        </row>
        <row r="12">
          <cell r="B12" t="str">
            <v>dec_02</v>
          </cell>
          <cell r="C12" t="str">
            <v>dec_02</v>
          </cell>
          <cell r="D12" t="str">
            <v>dec_02</v>
          </cell>
          <cell r="E12" t="str">
            <v>dec_02</v>
          </cell>
          <cell r="F12" t="str">
            <v>dec_02</v>
          </cell>
          <cell r="G12" t="str">
            <v>dec_02</v>
          </cell>
          <cell r="H12" t="str">
            <v>dec_02</v>
          </cell>
          <cell r="I12" t="str">
            <v>dec_02</v>
          </cell>
          <cell r="J12" t="str">
            <v>dec_02</v>
          </cell>
          <cell r="K12" t="str">
            <v>dec_02</v>
          </cell>
          <cell r="L12" t="str">
            <v>dec_02</v>
          </cell>
          <cell r="M12" t="str">
            <v>dec_02</v>
          </cell>
          <cell r="N12" t="str">
            <v>dec_02</v>
          </cell>
          <cell r="O12" t="str">
            <v>dec_02</v>
          </cell>
        </row>
        <row r="19">
          <cell r="A19" t="str">
            <v>PSC au 30/09/2001</v>
          </cell>
          <cell r="B19">
            <v>2263513.5628958461</v>
          </cell>
          <cell r="C19">
            <v>48950.942264956575</v>
          </cell>
          <cell r="D19">
            <v>11336128.011529451</v>
          </cell>
          <cell r="E19">
            <v>17091207.602945641</v>
          </cell>
          <cell r="F19">
            <v>19318784.155866027</v>
          </cell>
          <cell r="G19">
            <v>9698001.8372796848</v>
          </cell>
          <cell r="H19">
            <v>0</v>
          </cell>
          <cell r="I19">
            <v>11270.679148713927</v>
          </cell>
          <cell r="J19">
            <v>45743.571875093323</v>
          </cell>
          <cell r="K19">
            <v>5484.3462566068147</v>
          </cell>
          <cell r="L19">
            <v>13026.303569116064</v>
          </cell>
          <cell r="M19">
            <v>616225.90890776645</v>
          </cell>
          <cell r="N19">
            <v>359697.48151533253</v>
          </cell>
          <cell r="O19">
            <v>60808034.404054232</v>
          </cell>
        </row>
        <row r="21">
          <cell r="A21" t="str">
            <v>Ventes de PSC</v>
          </cell>
          <cell r="B21">
            <v>0</v>
          </cell>
          <cell r="C21">
            <v>0</v>
          </cell>
          <cell r="D21">
            <v>0</v>
          </cell>
          <cell r="E21">
            <v>0</v>
          </cell>
          <cell r="F21">
            <v>0</v>
          </cell>
          <cell r="G21">
            <v>0</v>
          </cell>
          <cell r="H21">
            <v>0</v>
          </cell>
          <cell r="I21">
            <v>0</v>
          </cell>
          <cell r="J21">
            <v>0</v>
          </cell>
          <cell r="K21">
            <v>0</v>
          </cell>
          <cell r="L21">
            <v>0</v>
          </cell>
          <cell r="M21">
            <v>0</v>
          </cell>
          <cell r="N21">
            <v>0</v>
          </cell>
          <cell r="O21">
            <v>0</v>
          </cell>
        </row>
        <row r="22">
          <cell r="A22" t="str">
            <v>Transferts IN de PSC</v>
          </cell>
          <cell r="B22">
            <v>0</v>
          </cell>
          <cell r="C22">
            <v>-48951</v>
          </cell>
          <cell r="D22">
            <v>0</v>
          </cell>
          <cell r="E22">
            <v>0</v>
          </cell>
          <cell r="F22">
            <v>0</v>
          </cell>
          <cell r="G22">
            <v>0</v>
          </cell>
          <cell r="H22">
            <v>0</v>
          </cell>
          <cell r="I22">
            <v>0</v>
          </cell>
          <cell r="J22">
            <v>0</v>
          </cell>
          <cell r="K22">
            <v>0</v>
          </cell>
          <cell r="L22">
            <v>0</v>
          </cell>
          <cell r="M22">
            <v>0</v>
          </cell>
          <cell r="N22">
            <v>0</v>
          </cell>
          <cell r="O22">
            <v>-48951</v>
          </cell>
        </row>
        <row r="23">
          <cell r="A23" t="str">
            <v>Transferts Out de PSC</v>
          </cell>
          <cell r="B23">
            <v>48951</v>
          </cell>
          <cell r="C23">
            <v>0</v>
          </cell>
          <cell r="D23">
            <v>0</v>
          </cell>
          <cell r="E23">
            <v>0</v>
          </cell>
          <cell r="F23">
            <v>0</v>
          </cell>
          <cell r="G23">
            <v>0</v>
          </cell>
          <cell r="H23">
            <v>0</v>
          </cell>
          <cell r="I23">
            <v>0</v>
          </cell>
          <cell r="J23">
            <v>0</v>
          </cell>
          <cell r="K23">
            <v>0</v>
          </cell>
          <cell r="L23">
            <v>0</v>
          </cell>
          <cell r="M23">
            <v>0</v>
          </cell>
          <cell r="N23">
            <v>0</v>
          </cell>
          <cell r="O23">
            <v>48951</v>
          </cell>
        </row>
        <row r="25">
          <cell r="A25" t="str">
            <v>PSC  au 30/09/01 Réel</v>
          </cell>
          <cell r="B25">
            <v>2312464.5628958461</v>
          </cell>
          <cell r="C25">
            <v>-5.7735043425054755E-2</v>
          </cell>
          <cell r="D25">
            <v>11336128.011529451</v>
          </cell>
          <cell r="E25">
            <v>17091207.602945641</v>
          </cell>
          <cell r="F25">
            <v>19318784.155866027</v>
          </cell>
          <cell r="G25">
            <v>9698001.8372796848</v>
          </cell>
          <cell r="H25">
            <v>0</v>
          </cell>
          <cell r="I25">
            <v>11270.679148713927</v>
          </cell>
          <cell r="J25">
            <v>45743.571875093323</v>
          </cell>
          <cell r="K25">
            <v>5484.3462566068147</v>
          </cell>
          <cell r="L25">
            <v>13026.303569116064</v>
          </cell>
          <cell r="M25">
            <v>616225.90890776645</v>
          </cell>
          <cell r="N25">
            <v>359697.48151533253</v>
          </cell>
          <cell r="O25">
            <v>60808034.404054232</v>
          </cell>
        </row>
        <row r="28">
          <cell r="A28" t="str">
            <v>Amortissement du PSC au cours de 2002</v>
          </cell>
          <cell r="B28">
            <v>-142305.51156282131</v>
          </cell>
          <cell r="C28">
            <v>3.5529257492341389E-3</v>
          </cell>
          <cell r="D28">
            <v>-697607.87763258163</v>
          </cell>
          <cell r="E28">
            <v>-1051766.6217197317</v>
          </cell>
          <cell r="F28">
            <v>-1188848.2557456016</v>
          </cell>
          <cell r="G28">
            <v>-596800.11306336522</v>
          </cell>
          <cell r="H28">
            <v>0</v>
          </cell>
          <cell r="I28">
            <v>-693.58025530547241</v>
          </cell>
          <cell r="J28">
            <v>-2814.9890384672813</v>
          </cell>
          <cell r="K28">
            <v>-337.49823117580399</v>
          </cell>
          <cell r="L28">
            <v>-801.61868117637312</v>
          </cell>
          <cell r="M28">
            <v>-37921.594394324093</v>
          </cell>
          <cell r="N28">
            <v>-22135.229631712773</v>
          </cell>
          <cell r="O28">
            <v>-3742032.8864033371</v>
          </cell>
        </row>
        <row r="30">
          <cell r="A30" t="str">
            <v>PSC  @ 30/09/2002</v>
          </cell>
          <cell r="B30">
            <v>2170159.0513330246</v>
          </cell>
          <cell r="C30">
            <v>-5.4182117675820617E-2</v>
          </cell>
          <cell r="D30">
            <v>10638520.133896869</v>
          </cell>
          <cell r="E30">
            <v>16039440.98122591</v>
          </cell>
          <cell r="F30">
            <v>18129935.900120426</v>
          </cell>
          <cell r="G30">
            <v>9101201.7242163196</v>
          </cell>
          <cell r="H30">
            <v>0</v>
          </cell>
          <cell r="I30">
            <v>10577.098893408454</v>
          </cell>
          <cell r="J30">
            <v>42928.582836626039</v>
          </cell>
          <cell r="K30">
            <v>5146.8480254310107</v>
          </cell>
          <cell r="L30">
            <v>12224.684887939691</v>
          </cell>
          <cell r="M30">
            <v>578304.31451344234</v>
          </cell>
          <cell r="N30">
            <v>337562.25188361976</v>
          </cell>
          <cell r="O30">
            <v>57066001.51765091</v>
          </cell>
        </row>
      </sheetData>
      <sheetData sheetId="14" refreshError="1"/>
      <sheetData sheetId="15" refreshError="1"/>
      <sheetData sheetId="1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 Hierarchie TFT Access"/>
      <sheetName val="2- Hierarchie TFT Access"/>
      <sheetName val="1- Hierarchie TFT"/>
    </sheetNames>
    <sheetDataSet>
      <sheetData sheetId="0" refreshError="1"/>
      <sheetData sheetId="1" refreshError="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 Hierarchie TFT Access"/>
      <sheetName val="2- Hierarchie TFT Access"/>
      <sheetName val="1- Hierarchie TFT"/>
    </sheetNames>
    <sheetDataSet>
      <sheetData sheetId="0" refreshError="1"/>
      <sheetData sheetId="1" refreshError="1"/>
      <sheetData sheetId="2"/>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1"/>
  <sheetViews>
    <sheetView showGridLines="0" zoomScale="80" zoomScaleNormal="80" zoomScaleSheetLayoutView="85" workbookViewId="0">
      <selection sqref="A1:O1"/>
    </sheetView>
  </sheetViews>
  <sheetFormatPr baseColWidth="10" defaultColWidth="9.140625" defaultRowHeight="12.75"/>
  <cols>
    <col min="1" max="1" width="50.7109375" style="113" customWidth="1"/>
    <col min="2" max="3" width="12.7109375" style="113" customWidth="1"/>
    <col min="4" max="4" width="12.7109375" style="114" customWidth="1"/>
    <col min="5" max="5" width="1.7109375" style="115" customWidth="1"/>
    <col min="6" max="7" width="12.7109375" style="113" customWidth="1"/>
    <col min="8" max="8" width="12.7109375" style="116" customWidth="1"/>
    <col min="9" max="9" width="1.7109375" style="115" customWidth="1"/>
    <col min="10" max="11" width="12.7109375" style="113" customWidth="1"/>
    <col min="12" max="12" width="1.7109375" style="115" customWidth="1"/>
    <col min="13" max="14" width="12.7109375" style="113" customWidth="1"/>
    <col min="15" max="15" width="12.7109375" style="116" customWidth="1"/>
    <col min="16" max="16384" width="9.140625" style="110"/>
  </cols>
  <sheetData>
    <row r="1" spans="1:15" s="49" customFormat="1" ht="36.950000000000003" customHeight="1">
      <c r="A1" s="238" t="s">
        <v>91</v>
      </c>
      <c r="B1" s="238"/>
      <c r="C1" s="238"/>
      <c r="D1" s="238"/>
      <c r="E1" s="238"/>
      <c r="F1" s="238"/>
      <c r="G1" s="238"/>
      <c r="H1" s="238"/>
      <c r="I1" s="238"/>
      <c r="J1" s="238"/>
      <c r="K1" s="238"/>
      <c r="L1" s="238"/>
      <c r="M1" s="238"/>
      <c r="N1" s="238"/>
      <c r="O1" s="238"/>
    </row>
    <row r="2" spans="1:15" s="50" customFormat="1" ht="11.1" customHeight="1">
      <c r="B2" s="51"/>
      <c r="C2" s="51"/>
      <c r="D2" s="52"/>
      <c r="E2" s="51"/>
      <c r="F2" s="51"/>
      <c r="G2" s="51"/>
      <c r="H2" s="53"/>
      <c r="I2" s="51"/>
      <c r="J2" s="51"/>
      <c r="K2" s="51"/>
      <c r="L2" s="51"/>
      <c r="M2" s="51"/>
      <c r="N2" s="51"/>
      <c r="O2" s="54"/>
    </row>
    <row r="3" spans="1:15" s="57" customFormat="1" ht="25.5" customHeight="1">
      <c r="A3" s="55" t="s">
        <v>69</v>
      </c>
      <c r="B3" s="243" t="s">
        <v>18</v>
      </c>
      <c r="C3" s="243"/>
      <c r="D3" s="243"/>
      <c r="E3" s="56"/>
      <c r="F3" s="243" t="s">
        <v>19</v>
      </c>
      <c r="G3" s="243"/>
      <c r="H3" s="243"/>
      <c r="I3" s="56"/>
      <c r="J3" s="243" t="s">
        <v>27</v>
      </c>
      <c r="K3" s="243"/>
      <c r="L3" s="56"/>
      <c r="M3" s="243" t="s">
        <v>28</v>
      </c>
      <c r="N3" s="243"/>
      <c r="O3" s="243"/>
    </row>
    <row r="4" spans="1:15" s="62" customFormat="1" ht="25.5" customHeight="1">
      <c r="A4" s="58" t="s">
        <v>22</v>
      </c>
      <c r="B4" s="59" t="s">
        <v>68</v>
      </c>
      <c r="C4" s="60" t="s">
        <v>70</v>
      </c>
      <c r="D4" s="61" t="s">
        <v>24</v>
      </c>
      <c r="E4" s="56"/>
      <c r="F4" s="59" t="s">
        <v>68</v>
      </c>
      <c r="G4" s="60" t="s">
        <v>70</v>
      </c>
      <c r="H4" s="61" t="s">
        <v>24</v>
      </c>
      <c r="I4" s="56"/>
      <c r="J4" s="59" t="s">
        <v>68</v>
      </c>
      <c r="K4" s="60" t="s">
        <v>70</v>
      </c>
      <c r="L4" s="56"/>
      <c r="M4" s="59" t="s">
        <v>68</v>
      </c>
      <c r="N4" s="60" t="s">
        <v>70</v>
      </c>
      <c r="O4" s="61" t="s">
        <v>24</v>
      </c>
    </row>
    <row r="5" spans="1:15" s="64" customFormat="1" ht="21.95" customHeight="1">
      <c r="A5" s="63" t="s">
        <v>0</v>
      </c>
      <c r="B5" s="153">
        <v>7137</v>
      </c>
      <c r="C5" s="153">
        <v>7225</v>
      </c>
      <c r="D5" s="154">
        <f>+(B5-C5)/C5</f>
        <v>-1.2179930795847751E-2</v>
      </c>
      <c r="E5" s="155"/>
      <c r="F5" s="153">
        <v>1916</v>
      </c>
      <c r="G5" s="153">
        <v>1803</v>
      </c>
      <c r="H5" s="154">
        <f>+(F5-G5)/G5</f>
        <v>6.2673322240709928E-2</v>
      </c>
      <c r="I5" s="155"/>
      <c r="J5" s="156"/>
      <c r="K5" s="156"/>
      <c r="L5" s="155"/>
      <c r="M5" s="153">
        <v>9053</v>
      </c>
      <c r="N5" s="153">
        <f>+C5+G5+K5</f>
        <v>9028</v>
      </c>
      <c r="O5" s="157">
        <f>+(M5-N5)/N5</f>
        <v>2.7691626052281791E-3</v>
      </c>
    </row>
    <row r="6" spans="1:15" s="57" customFormat="1" ht="21.95" customHeight="1">
      <c r="A6" s="65" t="s">
        <v>44</v>
      </c>
      <c r="B6" s="158">
        <v>72</v>
      </c>
      <c r="C6" s="159">
        <v>69</v>
      </c>
      <c r="D6" s="160">
        <f>+(B6-C6)/C6</f>
        <v>4.3478260869565216E-2</v>
      </c>
      <c r="E6" s="161"/>
      <c r="F6" s="158">
        <v>268</v>
      </c>
      <c r="G6" s="159">
        <v>198</v>
      </c>
      <c r="H6" s="160">
        <f>+(F6-G6)/G6</f>
        <v>0.35353535353535354</v>
      </c>
      <c r="I6" s="161"/>
      <c r="J6" s="162"/>
      <c r="K6" s="163"/>
      <c r="L6" s="161"/>
      <c r="M6" s="158">
        <v>340</v>
      </c>
      <c r="N6" s="159">
        <f t="shared" ref="N6:N18" si="0">+C6+G6+K6</f>
        <v>267</v>
      </c>
      <c r="O6" s="160">
        <f>+(M6-N6)/N6</f>
        <v>0.27340823970037453</v>
      </c>
    </row>
    <row r="7" spans="1:15" s="67" customFormat="1" ht="21.95" customHeight="1">
      <c r="A7" s="65" t="s">
        <v>33</v>
      </c>
      <c r="B7" s="158">
        <v>-2015</v>
      </c>
      <c r="C7" s="159">
        <v>-1996</v>
      </c>
      <c r="D7" s="160">
        <f>+(B7-C7)/C7</f>
        <v>9.5190380761523054E-3</v>
      </c>
      <c r="E7" s="161"/>
      <c r="F7" s="158">
        <v>-838</v>
      </c>
      <c r="G7" s="159">
        <v>-780</v>
      </c>
      <c r="H7" s="160">
        <f>+(F7-G7)/G7</f>
        <v>7.4358974358974358E-2</v>
      </c>
      <c r="I7" s="161"/>
      <c r="J7" s="162"/>
      <c r="K7" s="163"/>
      <c r="L7" s="161"/>
      <c r="M7" s="158">
        <v>-2853</v>
      </c>
      <c r="N7" s="159">
        <f t="shared" si="0"/>
        <v>-2776</v>
      </c>
      <c r="O7" s="160">
        <f>+(M7-N7)/N7</f>
        <v>2.7737752161383286E-2</v>
      </c>
    </row>
    <row r="8" spans="1:15" s="69" customFormat="1" ht="15" customHeight="1">
      <c r="A8" s="68" t="s">
        <v>35</v>
      </c>
      <c r="B8" s="164">
        <f>+B7/B$5</f>
        <v>-0.28233151183970856</v>
      </c>
      <c r="C8" s="161">
        <f>C7/C5</f>
        <v>-0.27626297577854669</v>
      </c>
      <c r="D8" s="165"/>
      <c r="E8" s="166"/>
      <c r="F8" s="164">
        <f t="shared" ref="F8" si="1">+F7/F$5</f>
        <v>-0.43736951983298539</v>
      </c>
      <c r="G8" s="161">
        <f>G7/G5</f>
        <v>-0.43261231281198004</v>
      </c>
      <c r="H8" s="165"/>
      <c r="I8" s="166"/>
      <c r="J8" s="164"/>
      <c r="K8" s="161"/>
      <c r="L8" s="166"/>
      <c r="M8" s="164">
        <f>+M7/M$5</f>
        <v>-0.31514415111012922</v>
      </c>
      <c r="N8" s="161">
        <f>+N7/N$5</f>
        <v>-0.30748781568453698</v>
      </c>
      <c r="O8" s="165"/>
    </row>
    <row r="9" spans="1:15" s="71" customFormat="1" ht="21.95" customHeight="1">
      <c r="A9" s="70" t="s">
        <v>29</v>
      </c>
      <c r="B9" s="167">
        <f>+B5+B6+B7</f>
        <v>5194</v>
      </c>
      <c r="C9" s="167">
        <f>SUM(C5:C7)</f>
        <v>5298</v>
      </c>
      <c r="D9" s="154">
        <f>+(B9-C9)/C9</f>
        <v>-1.9630049075122689E-2</v>
      </c>
      <c r="E9" s="155"/>
      <c r="F9" s="167">
        <f>+F5+F6+F7</f>
        <v>1346</v>
      </c>
      <c r="G9" s="167">
        <f>SUM(G5:G7)</f>
        <v>1221</v>
      </c>
      <c r="H9" s="154">
        <f>+(F9-G9)/G9</f>
        <v>0.10237510237510238</v>
      </c>
      <c r="I9" s="155"/>
      <c r="J9" s="167"/>
      <c r="K9" s="167"/>
      <c r="L9" s="155"/>
      <c r="M9" s="167">
        <f>+B9+F9+J9</f>
        <v>6540</v>
      </c>
      <c r="N9" s="167">
        <f t="shared" si="0"/>
        <v>6519</v>
      </c>
      <c r="O9" s="154">
        <f>+(M9-N9)/N9</f>
        <v>3.2213529682466636E-3</v>
      </c>
    </row>
    <row r="10" spans="1:15" s="73" customFormat="1" ht="15" customHeight="1">
      <c r="A10" s="72" t="s">
        <v>20</v>
      </c>
      <c r="B10" s="168">
        <f>+B9/B$5</f>
        <v>0.7277567605436458</v>
      </c>
      <c r="C10" s="155">
        <f>C9/C$5</f>
        <v>0.73328719723183389</v>
      </c>
      <c r="D10" s="169"/>
      <c r="E10" s="170"/>
      <c r="F10" s="168">
        <f>+F9/F$5</f>
        <v>0.70250521920668063</v>
      </c>
      <c r="G10" s="155">
        <f>G9/G$5</f>
        <v>0.67720465890183024</v>
      </c>
      <c r="H10" s="169"/>
      <c r="I10" s="170"/>
      <c r="J10" s="168"/>
      <c r="K10" s="155"/>
      <c r="L10" s="170"/>
      <c r="M10" s="168">
        <f>+M9/M$5</f>
        <v>0.72241245995802494</v>
      </c>
      <c r="N10" s="155">
        <f>+N9/N$5</f>
        <v>0.72208684093929998</v>
      </c>
      <c r="O10" s="169"/>
    </row>
    <row r="11" spans="1:15" s="67" customFormat="1" ht="21.95" customHeight="1">
      <c r="A11" s="65" t="s">
        <v>34</v>
      </c>
      <c r="B11" s="158">
        <v>-1184</v>
      </c>
      <c r="C11" s="159">
        <v>-1080</v>
      </c>
      <c r="D11" s="160">
        <f>+(B11-C11)/C11</f>
        <v>9.6296296296296297E-2</v>
      </c>
      <c r="E11" s="161"/>
      <c r="F11" s="158">
        <v>-157</v>
      </c>
      <c r="G11" s="159">
        <v>-141</v>
      </c>
      <c r="H11" s="160">
        <f>+(F11-G11)/G11</f>
        <v>0.11347517730496454</v>
      </c>
      <c r="I11" s="161"/>
      <c r="J11" s="162"/>
      <c r="K11" s="163"/>
      <c r="L11" s="161"/>
      <c r="M11" s="158">
        <v>-1341</v>
      </c>
      <c r="N11" s="159">
        <f t="shared" si="0"/>
        <v>-1221</v>
      </c>
      <c r="O11" s="160">
        <f>+(M11-N11)/N11</f>
        <v>9.8280098280098274E-2</v>
      </c>
    </row>
    <row r="12" spans="1:15" s="69" customFormat="1" ht="15" customHeight="1">
      <c r="A12" s="68" t="s">
        <v>35</v>
      </c>
      <c r="B12" s="164">
        <f>+B11/B$5</f>
        <v>-0.16589603474849376</v>
      </c>
      <c r="C12" s="161">
        <f>C11/C$5</f>
        <v>-0.14948096885813147</v>
      </c>
      <c r="D12" s="165"/>
      <c r="E12" s="166"/>
      <c r="F12" s="164">
        <f t="shared" ref="F12" si="2">+F11/F$5</f>
        <v>-8.194154488517745E-2</v>
      </c>
      <c r="G12" s="161">
        <f>G11/G$5</f>
        <v>-7.8202995008319467E-2</v>
      </c>
      <c r="H12" s="165"/>
      <c r="I12" s="166"/>
      <c r="J12" s="164"/>
      <c r="K12" s="161"/>
      <c r="L12" s="166"/>
      <c r="M12" s="164">
        <f>+M11/M$5</f>
        <v>-0.14812769247763172</v>
      </c>
      <c r="N12" s="161">
        <f>+N11/N$5</f>
        <v>-0.13524590163934427</v>
      </c>
      <c r="O12" s="165"/>
    </row>
    <row r="13" spans="1:15" s="67" customFormat="1" ht="21.95" customHeight="1">
      <c r="A13" s="65" t="s">
        <v>36</v>
      </c>
      <c r="B13" s="158">
        <v>-2107</v>
      </c>
      <c r="C13" s="159">
        <v>-2081</v>
      </c>
      <c r="D13" s="160">
        <f>+(B13-C13)/C13</f>
        <v>1.2493993272465162E-2</v>
      </c>
      <c r="E13" s="161"/>
      <c r="F13" s="158">
        <v>-206</v>
      </c>
      <c r="G13" s="159">
        <v>-193</v>
      </c>
      <c r="H13" s="160">
        <f>+(F13-G13)/G13</f>
        <v>6.7357512953367879E-2</v>
      </c>
      <c r="I13" s="161"/>
      <c r="J13" s="162">
        <v>-1</v>
      </c>
      <c r="K13" s="159">
        <v>0</v>
      </c>
      <c r="L13" s="161"/>
      <c r="M13" s="158">
        <v>-2314</v>
      </c>
      <c r="N13" s="159">
        <f t="shared" si="0"/>
        <v>-2274</v>
      </c>
      <c r="O13" s="160">
        <f>+(M13-N13)/N13</f>
        <v>1.759014951627089E-2</v>
      </c>
    </row>
    <row r="14" spans="1:15" s="69" customFormat="1" ht="15" customHeight="1">
      <c r="A14" s="68" t="s">
        <v>35</v>
      </c>
      <c r="B14" s="164">
        <f>+B13/B$5</f>
        <v>-0.29522208210732803</v>
      </c>
      <c r="C14" s="161">
        <f>C13/C$5</f>
        <v>-0.28802768166089965</v>
      </c>
      <c r="D14" s="165"/>
      <c r="E14" s="166"/>
      <c r="F14" s="164">
        <f t="shared" ref="F14" si="3">+F13/F$5</f>
        <v>-0.10751565762004175</v>
      </c>
      <c r="G14" s="161">
        <f>G13/G$5</f>
        <v>-0.10704381586245147</v>
      </c>
      <c r="H14" s="165"/>
      <c r="I14" s="166"/>
      <c r="J14" s="164"/>
      <c r="K14" s="161"/>
      <c r="L14" s="166"/>
      <c r="M14" s="164">
        <f>+M13/M$5</f>
        <v>-0.25560587650502598</v>
      </c>
      <c r="N14" s="161">
        <f>+N13/N$5</f>
        <v>-0.25188303057155514</v>
      </c>
      <c r="O14" s="165"/>
    </row>
    <row r="15" spans="1:15" s="67" customFormat="1" ht="21.95" customHeight="1">
      <c r="A15" s="65" t="s">
        <v>37</v>
      </c>
      <c r="B15" s="158">
        <v>43</v>
      </c>
      <c r="C15" s="159">
        <v>-83</v>
      </c>
      <c r="D15" s="160"/>
      <c r="E15" s="161"/>
      <c r="F15" s="158">
        <v>-8</v>
      </c>
      <c r="G15" s="159">
        <v>1</v>
      </c>
      <c r="H15" s="160"/>
      <c r="I15" s="161"/>
      <c r="J15" s="158">
        <v>-19</v>
      </c>
      <c r="K15" s="159">
        <v>-37</v>
      </c>
      <c r="L15" s="161"/>
      <c r="M15" s="158">
        <v>16</v>
      </c>
      <c r="N15" s="159">
        <f t="shared" si="0"/>
        <v>-119</v>
      </c>
      <c r="O15" s="160"/>
    </row>
    <row r="16" spans="1:15" s="67" customFormat="1" ht="20.25" customHeight="1">
      <c r="A16" s="65" t="s">
        <v>43</v>
      </c>
      <c r="B16" s="158">
        <v>37</v>
      </c>
      <c r="C16" s="159">
        <v>44</v>
      </c>
      <c r="D16" s="160"/>
      <c r="E16" s="161"/>
      <c r="F16" s="158">
        <v>3</v>
      </c>
      <c r="G16" s="159">
        <v>27</v>
      </c>
      <c r="H16" s="160"/>
      <c r="I16" s="161"/>
      <c r="J16" s="162"/>
      <c r="K16" s="163"/>
      <c r="L16" s="161"/>
      <c r="M16" s="158">
        <v>40</v>
      </c>
      <c r="N16" s="159">
        <f t="shared" si="0"/>
        <v>71</v>
      </c>
      <c r="O16" s="160"/>
    </row>
    <row r="17" spans="1:18" s="67" customFormat="1" ht="18" customHeight="1">
      <c r="A17" s="65" t="s">
        <v>38</v>
      </c>
      <c r="B17" s="158">
        <v>-31</v>
      </c>
      <c r="C17" s="159">
        <v>-31</v>
      </c>
      <c r="D17" s="160"/>
      <c r="E17" s="161"/>
      <c r="F17" s="158">
        <v>1</v>
      </c>
      <c r="G17" s="159">
        <v>0</v>
      </c>
      <c r="H17" s="160"/>
      <c r="I17" s="161"/>
      <c r="J17" s="162"/>
      <c r="K17" s="163"/>
      <c r="L17" s="161"/>
      <c r="M17" s="158">
        <v>-30</v>
      </c>
      <c r="N17" s="159">
        <f t="shared" si="0"/>
        <v>-31</v>
      </c>
      <c r="O17" s="160"/>
    </row>
    <row r="18" spans="1:18" s="75" customFormat="1" ht="21.95" customHeight="1">
      <c r="A18" s="74" t="s">
        <v>21</v>
      </c>
      <c r="B18" s="156">
        <f>+B9+B11+B13+B15+B16+B17</f>
        <v>1952</v>
      </c>
      <c r="C18" s="156">
        <f>C9+C11+C13+C15+C16+C17</f>
        <v>2067</v>
      </c>
      <c r="D18" s="154">
        <f>+(B18-C18)/C18</f>
        <v>-5.5636187711659409E-2</v>
      </c>
      <c r="E18" s="155"/>
      <c r="F18" s="156">
        <f>+F9+F11+F13+F15+F16+F17</f>
        <v>979</v>
      </c>
      <c r="G18" s="156">
        <f>G9+G11+G13+G15+G16+G17</f>
        <v>915</v>
      </c>
      <c r="H18" s="154">
        <f>+(F18-G18)/G18</f>
        <v>6.9945355191256831E-2</v>
      </c>
      <c r="I18" s="155"/>
      <c r="J18" s="156">
        <f>+J9+J11+J13+J15+J16+J17</f>
        <v>-20</v>
      </c>
      <c r="K18" s="156">
        <f>+K9+K11+K13+K15+K16+K17</f>
        <v>-37</v>
      </c>
      <c r="L18" s="155"/>
      <c r="M18" s="156">
        <f>+M9+M11+M13+M15+M16+M17</f>
        <v>2911</v>
      </c>
      <c r="N18" s="156">
        <f t="shared" si="0"/>
        <v>2945</v>
      </c>
      <c r="O18" s="171">
        <f>+(M18-N18)/N18</f>
        <v>-1.1544991511035654E-2</v>
      </c>
    </row>
    <row r="19" spans="1:18" s="77" customFormat="1" ht="23.25" customHeight="1">
      <c r="A19" s="76" t="s">
        <v>20</v>
      </c>
      <c r="B19" s="172">
        <f>+B18/B$5</f>
        <v>0.27350427350427353</v>
      </c>
      <c r="C19" s="173">
        <f>C18/C$5</f>
        <v>0.28608996539792386</v>
      </c>
      <c r="D19" s="169"/>
      <c r="E19" s="170"/>
      <c r="F19" s="172">
        <f t="shared" ref="F19" si="4">+F18/F$5</f>
        <v>0.51096033402922758</v>
      </c>
      <c r="G19" s="173">
        <f>G18/G5</f>
        <v>0.50748752079866888</v>
      </c>
      <c r="H19" s="169"/>
      <c r="I19" s="170"/>
      <c r="J19" s="172"/>
      <c r="K19" s="173"/>
      <c r="L19" s="170"/>
      <c r="M19" s="172">
        <f>+M18/M$5</f>
        <v>0.32155086711587322</v>
      </c>
      <c r="N19" s="173">
        <f>+N18/N$5</f>
        <v>0.32620735489587949</v>
      </c>
      <c r="O19" s="169"/>
    </row>
    <row r="20" spans="1:18" s="81" customFormat="1" ht="8.1" customHeight="1">
      <c r="A20" s="78"/>
      <c r="B20" s="79"/>
      <c r="C20" s="79"/>
      <c r="D20" s="80"/>
      <c r="E20" s="79"/>
      <c r="F20" s="79"/>
      <c r="G20" s="79"/>
      <c r="H20" s="80"/>
      <c r="I20" s="79"/>
      <c r="J20" s="79"/>
      <c r="K20" s="79"/>
      <c r="L20" s="79"/>
      <c r="M20" s="79"/>
      <c r="N20" s="79"/>
      <c r="O20" s="80"/>
    </row>
    <row r="21" spans="1:18" s="67" customFormat="1" ht="21.75" customHeight="1">
      <c r="A21" s="82"/>
      <c r="B21" s="83"/>
      <c r="C21" s="84"/>
      <c r="D21" s="85"/>
      <c r="E21" s="84"/>
      <c r="F21" s="83"/>
      <c r="G21" s="244" t="s">
        <v>39</v>
      </c>
      <c r="H21" s="240"/>
      <c r="I21" s="240"/>
      <c r="J21" s="240"/>
      <c r="K21" s="240"/>
      <c r="L21" s="86"/>
      <c r="M21" s="143">
        <f>-103+26</f>
        <v>-77</v>
      </c>
      <c r="N21" s="87">
        <v>-83</v>
      </c>
      <c r="O21" s="88"/>
    </row>
    <row r="22" spans="1:18" s="67" customFormat="1" ht="21.95" customHeight="1">
      <c r="A22" s="82"/>
      <c r="B22" s="83"/>
      <c r="C22" s="84"/>
      <c r="D22" s="85"/>
      <c r="E22" s="84"/>
      <c r="F22" s="83"/>
      <c r="G22" s="244" t="s">
        <v>40</v>
      </c>
      <c r="H22" s="240"/>
      <c r="I22" s="240"/>
      <c r="J22" s="240"/>
      <c r="K22" s="240"/>
      <c r="L22" s="86"/>
      <c r="M22" s="143">
        <v>-693</v>
      </c>
      <c r="N22" s="87">
        <v>-658</v>
      </c>
      <c r="O22" s="88"/>
      <c r="Q22" s="178"/>
      <c r="R22" s="178"/>
    </row>
    <row r="23" spans="1:18" s="67" customFormat="1" ht="18.75" customHeight="1">
      <c r="A23" s="89"/>
      <c r="B23" s="90"/>
      <c r="C23" s="84"/>
      <c r="D23" s="85"/>
      <c r="E23" s="84"/>
      <c r="F23" s="90"/>
      <c r="G23" s="241" t="s">
        <v>32</v>
      </c>
      <c r="H23" s="241"/>
      <c r="I23" s="241"/>
      <c r="J23" s="241"/>
      <c r="K23" s="241"/>
      <c r="L23" s="86"/>
      <c r="M23" s="91">
        <f>-M22/(M18-M16-M17+M21)</f>
        <v>0.24539660056657223</v>
      </c>
      <c r="N23" s="92">
        <f>-N22/(N18-N16-N17+N21)</f>
        <v>0.23316796598157336</v>
      </c>
      <c r="O23" s="88"/>
      <c r="Q23" s="177"/>
      <c r="R23" s="177"/>
    </row>
    <row r="24" spans="1:18" s="75" customFormat="1" ht="21.95" customHeight="1">
      <c r="A24" s="83"/>
      <c r="B24" s="66"/>
      <c r="C24" s="83"/>
      <c r="D24" s="93"/>
      <c r="E24" s="83"/>
      <c r="F24" s="83"/>
      <c r="G24" s="239" t="s">
        <v>50</v>
      </c>
      <c r="H24" s="239"/>
      <c r="I24" s="239"/>
      <c r="J24" s="239"/>
      <c r="K24" s="239"/>
      <c r="L24" s="94"/>
      <c r="M24" s="63">
        <f>+M18+M21+M22</f>
        <v>2141</v>
      </c>
      <c r="N24" s="63">
        <f>+N18+N21+N22</f>
        <v>2204</v>
      </c>
      <c r="O24" s="40">
        <f>+(M24-N24)/N24</f>
        <v>-2.8584392014519056E-2</v>
      </c>
    </row>
    <row r="25" spans="1:18" s="75" customFormat="1" ht="15" customHeight="1">
      <c r="A25" s="95"/>
      <c r="B25" s="83"/>
      <c r="C25" s="83"/>
      <c r="D25" s="93"/>
      <c r="E25" s="83"/>
      <c r="F25" s="83"/>
      <c r="G25" s="242" t="s">
        <v>20</v>
      </c>
      <c r="H25" s="242"/>
      <c r="I25" s="242"/>
      <c r="J25" s="240"/>
      <c r="K25" s="240"/>
      <c r="L25" s="94"/>
      <c r="M25" s="96">
        <f t="shared" ref="M25" si="5">+M24/M$5</f>
        <v>0.23649618910858278</v>
      </c>
      <c r="N25" s="41">
        <f>+N24/$N$5</f>
        <v>0.24412937527691625</v>
      </c>
      <c r="O25" s="97"/>
    </row>
    <row r="26" spans="1:18" s="75" customFormat="1" ht="21.95" customHeight="1">
      <c r="A26" s="144"/>
      <c r="B26" s="145"/>
      <c r="C26" s="145"/>
      <c r="D26" s="146"/>
      <c r="E26" s="145"/>
      <c r="F26" s="145"/>
      <c r="G26" s="239" t="s">
        <v>51</v>
      </c>
      <c r="H26" s="239"/>
      <c r="I26" s="239"/>
      <c r="J26" s="240"/>
      <c r="K26" s="240"/>
      <c r="L26" s="94"/>
      <c r="M26" s="227">
        <v>0</v>
      </c>
      <c r="N26" s="63">
        <v>96</v>
      </c>
      <c r="O26" s="40"/>
    </row>
    <row r="27" spans="1:18" s="148" customFormat="1" ht="8.1" customHeight="1">
      <c r="A27" s="95"/>
      <c r="B27" s="83"/>
      <c r="C27" s="83"/>
      <c r="D27" s="93"/>
      <c r="E27" s="83"/>
      <c r="F27" s="83"/>
      <c r="G27" s="183"/>
      <c r="H27" s="183"/>
      <c r="I27" s="183"/>
      <c r="J27" s="184"/>
      <c r="K27" s="83"/>
      <c r="L27" s="147"/>
      <c r="M27" s="41"/>
      <c r="N27" s="41"/>
      <c r="O27" s="93"/>
    </row>
    <row r="28" spans="1:18" s="75" customFormat="1" ht="21.95" customHeight="1">
      <c r="A28" s="144"/>
      <c r="B28" s="145"/>
      <c r="C28" s="145"/>
      <c r="D28" s="146"/>
      <c r="E28" s="145"/>
      <c r="F28" s="145"/>
      <c r="G28" s="239" t="s">
        <v>15</v>
      </c>
      <c r="H28" s="239"/>
      <c r="I28" s="239"/>
      <c r="J28" s="240"/>
      <c r="K28" s="240"/>
      <c r="L28" s="94"/>
      <c r="M28" s="63">
        <f>+M24+M26</f>
        <v>2141</v>
      </c>
      <c r="N28" s="185">
        <f>+N24+N26</f>
        <v>2300</v>
      </c>
      <c r="O28" s="40">
        <f>+(M28-N28)/N28</f>
        <v>-6.9130434782608691E-2</v>
      </c>
    </row>
    <row r="29" spans="1:18" s="98" customFormat="1" ht="8.1" customHeight="1">
      <c r="A29" s="95"/>
      <c r="B29" s="83"/>
      <c r="C29" s="83"/>
      <c r="D29" s="93"/>
      <c r="E29" s="83"/>
      <c r="F29" s="83"/>
      <c r="G29" s="245"/>
      <c r="H29" s="246"/>
      <c r="I29" s="246"/>
      <c r="J29" s="246"/>
      <c r="K29" s="83"/>
      <c r="L29" s="149"/>
      <c r="M29" s="41"/>
      <c r="N29" s="83"/>
      <c r="O29" s="150"/>
    </row>
    <row r="30" spans="1:18" s="64" customFormat="1" ht="28.5" customHeight="1">
      <c r="A30" s="102"/>
      <c r="B30" s="102"/>
      <c r="C30" s="102"/>
      <c r="D30" s="103"/>
      <c r="E30" s="102"/>
      <c r="F30" s="102"/>
      <c r="G30" s="247" t="s">
        <v>41</v>
      </c>
      <c r="H30" s="240"/>
      <c r="I30" s="240"/>
      <c r="J30" s="240"/>
      <c r="K30" s="240"/>
      <c r="L30" s="99"/>
      <c r="M30" s="100">
        <v>1.71</v>
      </c>
      <c r="N30" s="151">
        <v>1.79</v>
      </c>
      <c r="O30" s="101">
        <f>+(M30-N30)/N30</f>
        <v>-4.4692737430167634E-2</v>
      </c>
    </row>
    <row r="31" spans="1:18" s="98" customFormat="1" ht="11.25" customHeight="1">
      <c r="A31" s="104"/>
      <c r="B31" s="104"/>
      <c r="C31" s="104"/>
      <c r="D31" s="105"/>
      <c r="E31" s="104"/>
      <c r="F31" s="104"/>
      <c r="G31" s="104"/>
      <c r="H31" s="105"/>
      <c r="I31" s="104"/>
      <c r="J31" s="104"/>
      <c r="K31" s="104"/>
      <c r="L31" s="104"/>
      <c r="M31" s="152"/>
      <c r="N31" s="104"/>
      <c r="O31" s="105"/>
    </row>
    <row r="32" spans="1:18" s="98" customFormat="1" ht="11.25" customHeight="1">
      <c r="A32" s="104"/>
      <c r="B32" s="104"/>
      <c r="C32" s="104"/>
      <c r="D32" s="105"/>
      <c r="E32" s="104"/>
      <c r="F32" s="104"/>
      <c r="G32" s="104"/>
      <c r="H32" s="105"/>
      <c r="I32" s="104"/>
      <c r="J32" s="104"/>
      <c r="K32" s="104"/>
      <c r="L32" s="104"/>
      <c r="M32" s="176"/>
      <c r="N32" s="176"/>
      <c r="O32" s="105"/>
    </row>
    <row r="33" spans="1:25" s="106" customFormat="1" ht="15" customHeight="1">
      <c r="A33" s="236" t="s">
        <v>45</v>
      </c>
      <c r="B33" s="236"/>
      <c r="C33" s="236"/>
      <c r="D33" s="236"/>
      <c r="E33" s="236"/>
      <c r="F33" s="236"/>
      <c r="G33" s="236"/>
      <c r="H33" s="236"/>
      <c r="I33" s="236"/>
      <c r="J33" s="236"/>
      <c r="K33" s="236"/>
      <c r="L33" s="236"/>
      <c r="M33" s="236"/>
      <c r="N33" s="236"/>
      <c r="O33" s="236"/>
      <c r="P33" s="43"/>
      <c r="Q33" s="43"/>
      <c r="R33" s="43"/>
      <c r="S33" s="43"/>
      <c r="T33" s="43"/>
      <c r="U33" s="43"/>
      <c r="V33" s="43"/>
      <c r="W33" s="43"/>
      <c r="X33" s="43"/>
      <c r="Y33" s="43"/>
    </row>
    <row r="34" spans="1:25" s="106" customFormat="1" ht="15" customHeight="1">
      <c r="A34" s="236" t="s">
        <v>59</v>
      </c>
      <c r="B34" s="236"/>
      <c r="C34" s="236"/>
      <c r="D34" s="236"/>
      <c r="E34" s="236"/>
      <c r="F34" s="236"/>
      <c r="G34" s="236"/>
      <c r="H34" s="236"/>
      <c r="I34" s="236"/>
      <c r="J34" s="236"/>
      <c r="K34" s="236"/>
      <c r="L34" s="236"/>
      <c r="M34" s="236"/>
      <c r="N34" s="236"/>
      <c r="O34" s="236"/>
      <c r="P34" s="43"/>
      <c r="Q34" s="43"/>
      <c r="R34" s="43"/>
      <c r="S34" s="43"/>
      <c r="T34" s="43"/>
      <c r="U34" s="43"/>
      <c r="V34" s="43"/>
      <c r="W34" s="43"/>
      <c r="X34" s="43"/>
      <c r="Y34" s="43"/>
    </row>
    <row r="35" spans="1:25" s="107" customFormat="1" ht="15" customHeight="1">
      <c r="A35" s="237" t="s">
        <v>75</v>
      </c>
      <c r="B35" s="237"/>
      <c r="C35" s="237"/>
      <c r="D35" s="237"/>
      <c r="E35" s="237"/>
      <c r="F35" s="237"/>
      <c r="G35" s="237"/>
      <c r="H35" s="237"/>
      <c r="I35" s="237"/>
      <c r="J35" s="237"/>
      <c r="K35" s="237"/>
      <c r="L35" s="237"/>
      <c r="M35" s="237"/>
      <c r="N35" s="237"/>
      <c r="O35" s="237"/>
      <c r="P35" s="117"/>
      <c r="Q35" s="117"/>
      <c r="R35" s="117"/>
      <c r="S35" s="117"/>
      <c r="T35" s="117"/>
      <c r="U35" s="117"/>
      <c r="V35" s="117"/>
      <c r="W35" s="117"/>
      <c r="X35" s="117"/>
      <c r="Y35" s="117"/>
    </row>
    <row r="36" spans="1:25" s="106" customFormat="1">
      <c r="A36" s="236"/>
      <c r="B36" s="236"/>
      <c r="C36" s="236"/>
      <c r="D36" s="236"/>
      <c r="E36" s="236"/>
      <c r="F36" s="236"/>
      <c r="G36" s="236"/>
      <c r="H36" s="236"/>
      <c r="I36" s="236"/>
      <c r="J36" s="236"/>
      <c r="K36" s="236"/>
      <c r="L36" s="236"/>
      <c r="M36" s="236"/>
      <c r="N36" s="236"/>
      <c r="O36" s="236"/>
    </row>
    <row r="37" spans="1:25" s="106" customFormat="1">
      <c r="A37" s="108"/>
      <c r="B37" s="104"/>
      <c r="C37" s="104"/>
      <c r="D37" s="105"/>
      <c r="E37" s="104"/>
      <c r="F37" s="104"/>
      <c r="G37" s="104"/>
      <c r="H37" s="105"/>
      <c r="I37" s="104"/>
      <c r="J37" s="104"/>
      <c r="K37" s="104"/>
      <c r="L37" s="104"/>
      <c r="M37" s="104"/>
      <c r="N37" s="104"/>
      <c r="O37" s="105"/>
    </row>
    <row r="38" spans="1:25" s="106" customFormat="1">
      <c r="A38" s="108"/>
      <c r="B38" s="104"/>
      <c r="C38" s="104"/>
      <c r="D38" s="105"/>
      <c r="E38" s="104"/>
      <c r="F38" s="104"/>
      <c r="G38" s="104"/>
      <c r="H38" s="105"/>
      <c r="I38" s="104"/>
      <c r="J38" s="104"/>
      <c r="K38" s="104"/>
      <c r="L38" s="104"/>
      <c r="M38" s="152"/>
      <c r="N38" s="152"/>
      <c r="O38" s="105"/>
      <c r="U38" s="230"/>
      <c r="V38" s="212"/>
    </row>
    <row r="39" spans="1:25">
      <c r="A39" s="109"/>
      <c r="B39" s="104"/>
      <c r="C39" s="104"/>
      <c r="D39" s="105"/>
      <c r="E39" s="104"/>
      <c r="F39" s="104"/>
      <c r="G39" s="104"/>
      <c r="H39" s="105"/>
      <c r="I39" s="104"/>
      <c r="J39" s="104"/>
      <c r="K39" s="104"/>
      <c r="L39" s="104"/>
      <c r="M39" s="174"/>
      <c r="N39" s="174"/>
      <c r="O39" s="105"/>
    </row>
    <row r="40" spans="1:25" ht="17.100000000000001" customHeight="1">
      <c r="A40" s="111"/>
      <c r="B40" s="102"/>
      <c r="C40" s="102"/>
      <c r="D40" s="103"/>
      <c r="E40" s="102"/>
      <c r="F40" s="102"/>
      <c r="G40" s="102"/>
      <c r="H40" s="103"/>
      <c r="I40" s="102"/>
      <c r="J40" s="102"/>
      <c r="K40" s="102"/>
      <c r="L40" s="102"/>
      <c r="M40" s="175"/>
      <c r="N40" s="175"/>
      <c r="O40" s="112"/>
    </row>
    <row r="41" spans="1:25" ht="12.75" customHeight="1"/>
  </sheetData>
  <mergeCells count="18">
    <mergeCell ref="G29:J29"/>
    <mergeCell ref="G30:K30"/>
    <mergeCell ref="A36:O36"/>
    <mergeCell ref="A35:O35"/>
    <mergeCell ref="A1:O1"/>
    <mergeCell ref="G26:K26"/>
    <mergeCell ref="A33:O33"/>
    <mergeCell ref="A34:O34"/>
    <mergeCell ref="G23:K23"/>
    <mergeCell ref="G24:K24"/>
    <mergeCell ref="G25:K25"/>
    <mergeCell ref="B3:D3"/>
    <mergeCell ref="F3:H3"/>
    <mergeCell ref="J3:K3"/>
    <mergeCell ref="M3:O3"/>
    <mergeCell ref="G21:K21"/>
    <mergeCell ref="G22:K22"/>
    <mergeCell ref="G28:K28"/>
  </mergeCells>
  <pageMargins left="0.15748031496062992" right="0.27559055118110237" top="0.15748031496062992" bottom="0.15748031496062992" header="0.23622047244094491" footer="0.19685039370078741"/>
  <pageSetup paperSize="9" scale="7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1"/>
  <sheetViews>
    <sheetView showGridLines="0" zoomScale="80" zoomScaleNormal="80" zoomScaleSheetLayoutView="85" zoomScalePageLayoutView="70" workbookViewId="0">
      <selection sqref="A1:O1"/>
    </sheetView>
  </sheetViews>
  <sheetFormatPr baseColWidth="10" defaultColWidth="9.140625" defaultRowHeight="12.75"/>
  <cols>
    <col min="1" max="1" width="50.7109375" style="113" customWidth="1"/>
    <col min="2" max="3" width="12.7109375" style="113" customWidth="1"/>
    <col min="4" max="4" width="12.7109375" style="114" customWidth="1"/>
    <col min="5" max="5" width="1.7109375" style="115" customWidth="1"/>
    <col min="6" max="7" width="12.7109375" style="113" customWidth="1"/>
    <col min="8" max="8" width="12.7109375" style="116" customWidth="1"/>
    <col min="9" max="9" width="1.7109375" style="115" customWidth="1"/>
    <col min="10" max="11" width="12.7109375" style="113" customWidth="1"/>
    <col min="12" max="12" width="1.7109375" style="115" customWidth="1"/>
    <col min="13" max="14" width="12.7109375" style="113" customWidth="1"/>
    <col min="15" max="15" width="12.7109375" style="116" customWidth="1"/>
    <col min="16" max="16384" width="9.140625" style="110"/>
  </cols>
  <sheetData>
    <row r="1" spans="1:15" s="49" customFormat="1" ht="36.950000000000003" customHeight="1">
      <c r="A1" s="238" t="s">
        <v>92</v>
      </c>
      <c r="B1" s="238"/>
      <c r="C1" s="238"/>
      <c r="D1" s="238"/>
      <c r="E1" s="238"/>
      <c r="F1" s="238"/>
      <c r="G1" s="238"/>
      <c r="H1" s="238"/>
      <c r="I1" s="238"/>
      <c r="J1" s="238"/>
      <c r="K1" s="238"/>
      <c r="L1" s="238"/>
      <c r="M1" s="238"/>
      <c r="N1" s="238"/>
      <c r="O1" s="238"/>
    </row>
    <row r="2" spans="1:15" s="50" customFormat="1" ht="11.1" customHeight="1">
      <c r="B2" s="51"/>
      <c r="C2" s="51"/>
      <c r="D2" s="52"/>
      <c r="E2" s="51"/>
      <c r="F2" s="51"/>
      <c r="G2" s="51"/>
      <c r="H2" s="53"/>
      <c r="I2" s="51"/>
      <c r="J2" s="51"/>
      <c r="K2" s="51"/>
      <c r="L2" s="51"/>
      <c r="M2" s="51"/>
      <c r="N2" s="51"/>
      <c r="O2" s="54"/>
    </row>
    <row r="3" spans="1:15" s="57" customFormat="1" ht="25.5" customHeight="1">
      <c r="A3" s="55" t="s">
        <v>71</v>
      </c>
      <c r="B3" s="243" t="s">
        <v>18</v>
      </c>
      <c r="C3" s="243"/>
      <c r="D3" s="243"/>
      <c r="E3" s="56"/>
      <c r="F3" s="243" t="s">
        <v>19</v>
      </c>
      <c r="G3" s="243"/>
      <c r="H3" s="243"/>
      <c r="I3" s="56"/>
      <c r="J3" s="243" t="s">
        <v>27</v>
      </c>
      <c r="K3" s="243"/>
      <c r="L3" s="56"/>
      <c r="M3" s="243" t="s">
        <v>28</v>
      </c>
      <c r="N3" s="243"/>
      <c r="O3" s="243"/>
    </row>
    <row r="4" spans="1:15" s="62" customFormat="1" ht="25.5" customHeight="1">
      <c r="A4" s="58" t="s">
        <v>22</v>
      </c>
      <c r="B4" s="59" t="s">
        <v>76</v>
      </c>
      <c r="C4" s="60" t="s">
        <v>77</v>
      </c>
      <c r="D4" s="61" t="s">
        <v>24</v>
      </c>
      <c r="E4" s="56"/>
      <c r="F4" s="59" t="s">
        <v>76</v>
      </c>
      <c r="G4" s="60" t="s">
        <v>77</v>
      </c>
      <c r="H4" s="61" t="s">
        <v>24</v>
      </c>
      <c r="I4" s="56"/>
      <c r="J4" s="59" t="s">
        <v>76</v>
      </c>
      <c r="K4" s="60" t="s">
        <v>77</v>
      </c>
      <c r="L4" s="56"/>
      <c r="M4" s="59" t="s">
        <v>76</v>
      </c>
      <c r="N4" s="60" t="s">
        <v>77</v>
      </c>
      <c r="O4" s="61" t="s">
        <v>24</v>
      </c>
    </row>
    <row r="5" spans="1:15" s="64" customFormat="1" ht="21.95" customHeight="1">
      <c r="A5" s="63" t="s">
        <v>0</v>
      </c>
      <c r="B5" s="153">
        <v>22648</v>
      </c>
      <c r="C5" s="185">
        <v>21729</v>
      </c>
      <c r="D5" s="154">
        <f>+(B5-C5)/C5</f>
        <v>4.2293708868332641E-2</v>
      </c>
      <c r="E5" s="155"/>
      <c r="F5" s="153">
        <v>3716</v>
      </c>
      <c r="G5" s="185">
        <v>3225</v>
      </c>
      <c r="H5" s="154">
        <f>+(F5-G5)/G5</f>
        <v>0.15224806201550387</v>
      </c>
      <c r="I5" s="155"/>
      <c r="J5" s="156"/>
      <c r="K5" s="156"/>
      <c r="L5" s="155"/>
      <c r="M5" s="153">
        <v>26364</v>
      </c>
      <c r="N5" s="153">
        <f>+C5+G5+K5</f>
        <v>24954</v>
      </c>
      <c r="O5" s="157">
        <f>+(M5-N5)/N5</f>
        <v>5.6503967299831689E-2</v>
      </c>
    </row>
    <row r="6" spans="1:15" s="57" customFormat="1" ht="21.95" customHeight="1">
      <c r="A6" s="65" t="s">
        <v>44</v>
      </c>
      <c r="B6" s="158">
        <v>221</v>
      </c>
      <c r="C6" s="186">
        <v>191</v>
      </c>
      <c r="D6" s="160">
        <f>+(B6-C6)/C6</f>
        <v>0.15706806282722513</v>
      </c>
      <c r="E6" s="161"/>
      <c r="F6" s="158">
        <v>638</v>
      </c>
      <c r="G6" s="186">
        <v>386</v>
      </c>
      <c r="H6" s="160">
        <f>+(F6-G6)/G6</f>
        <v>0.65284974093264247</v>
      </c>
      <c r="I6" s="161"/>
      <c r="J6" s="162"/>
      <c r="K6" s="163"/>
      <c r="L6" s="161"/>
      <c r="M6" s="158">
        <v>859</v>
      </c>
      <c r="N6" s="159">
        <f t="shared" ref="N6:N17" si="0">+C6+G6+K6</f>
        <v>577</v>
      </c>
      <c r="O6" s="160">
        <f>+(M6-N6)/N6</f>
        <v>0.48873483535528595</v>
      </c>
    </row>
    <row r="7" spans="1:15" s="67" customFormat="1" ht="21.95" customHeight="1">
      <c r="A7" s="65" t="s">
        <v>33</v>
      </c>
      <c r="B7" s="158">
        <v>-6378</v>
      </c>
      <c r="C7" s="186">
        <v>-6139</v>
      </c>
      <c r="D7" s="160">
        <f>+(B7-C7)/C7</f>
        <v>3.8931422055709396E-2</v>
      </c>
      <c r="E7" s="161"/>
      <c r="F7" s="158">
        <v>-1969</v>
      </c>
      <c r="G7" s="186">
        <v>-1607</v>
      </c>
      <c r="H7" s="160">
        <f>+(F7-G7)/G7</f>
        <v>0.22526446795270691</v>
      </c>
      <c r="I7" s="161"/>
      <c r="J7" s="162"/>
      <c r="K7" s="163"/>
      <c r="L7" s="161"/>
      <c r="M7" s="158">
        <v>-8347</v>
      </c>
      <c r="N7" s="159">
        <f t="shared" si="0"/>
        <v>-7746</v>
      </c>
      <c r="O7" s="160">
        <f>+(M7-N7)/N7</f>
        <v>7.7588432739478436E-2</v>
      </c>
    </row>
    <row r="8" spans="1:15" s="69" customFormat="1" ht="15" customHeight="1">
      <c r="A8" s="68" t="s">
        <v>35</v>
      </c>
      <c r="B8" s="164">
        <f>+B7/B$5</f>
        <v>-0.28161427057576827</v>
      </c>
      <c r="C8" s="187">
        <f>C7/C5</f>
        <v>-0.28252565695614157</v>
      </c>
      <c r="D8" s="165"/>
      <c r="E8" s="166"/>
      <c r="F8" s="164">
        <f t="shared" ref="F8" si="1">+F7/F$5</f>
        <v>-0.5298708288482239</v>
      </c>
      <c r="G8" s="187">
        <f>G7/G5</f>
        <v>-0.49829457364341084</v>
      </c>
      <c r="H8" s="165"/>
      <c r="I8" s="166"/>
      <c r="J8" s="164"/>
      <c r="K8" s="161"/>
      <c r="L8" s="166"/>
      <c r="M8" s="164">
        <f>+M7/M$5</f>
        <v>-0.31660597784858141</v>
      </c>
      <c r="N8" s="161">
        <f>+N7/N$5</f>
        <v>-0.31041115652801154</v>
      </c>
      <c r="O8" s="165"/>
    </row>
    <row r="9" spans="1:15" s="71" customFormat="1" ht="21.95" customHeight="1">
      <c r="A9" s="70" t="s">
        <v>29</v>
      </c>
      <c r="B9" s="167">
        <f>+B5+B6+B7</f>
        <v>16491</v>
      </c>
      <c r="C9" s="188">
        <f>SUM(C5:C7)</f>
        <v>15781</v>
      </c>
      <c r="D9" s="154">
        <f>+(B9-C9)/C9</f>
        <v>4.4990811735631457E-2</v>
      </c>
      <c r="E9" s="155"/>
      <c r="F9" s="167">
        <f>+F5+F6+F7</f>
        <v>2385</v>
      </c>
      <c r="G9" s="188">
        <f>SUM(G5:G7)</f>
        <v>2004</v>
      </c>
      <c r="H9" s="154">
        <f>+(F9-G9)/G9</f>
        <v>0.19011976047904192</v>
      </c>
      <c r="I9" s="155"/>
      <c r="J9" s="167"/>
      <c r="K9" s="167"/>
      <c r="L9" s="155"/>
      <c r="M9" s="167">
        <f t="shared" ref="M9" si="2">+B9+F9+J9</f>
        <v>18876</v>
      </c>
      <c r="N9" s="167">
        <f t="shared" si="0"/>
        <v>17785</v>
      </c>
      <c r="O9" s="154">
        <f>+(M9-N9)/N9</f>
        <v>6.1343829069440539E-2</v>
      </c>
    </row>
    <row r="10" spans="1:15" s="73" customFormat="1" ht="15" customHeight="1">
      <c r="A10" s="72" t="s">
        <v>20</v>
      </c>
      <c r="B10" s="168">
        <f>+B9/B$5</f>
        <v>0.72814376545390325</v>
      </c>
      <c r="C10" s="189">
        <f>C9/C$5</f>
        <v>0.72626443922868056</v>
      </c>
      <c r="D10" s="169"/>
      <c r="E10" s="170"/>
      <c r="F10" s="168">
        <f t="shared" ref="F10" si="3">+F9/F$5</f>
        <v>0.64181916038751341</v>
      </c>
      <c r="G10" s="189">
        <f>G9/G$5</f>
        <v>0.62139534883720926</v>
      </c>
      <c r="H10" s="169"/>
      <c r="I10" s="170"/>
      <c r="J10" s="168"/>
      <c r="K10" s="155"/>
      <c r="L10" s="170"/>
      <c r="M10" s="168">
        <f>+M9/M$5</f>
        <v>0.71597633136094674</v>
      </c>
      <c r="N10" s="155">
        <f>+N9/N$5</f>
        <v>0.71271138895567843</v>
      </c>
      <c r="O10" s="169"/>
    </row>
    <row r="11" spans="1:15" s="67" customFormat="1" ht="21.95" customHeight="1">
      <c r="A11" s="65" t="s">
        <v>34</v>
      </c>
      <c r="B11" s="158">
        <v>-3557</v>
      </c>
      <c r="C11" s="186">
        <v>-3326</v>
      </c>
      <c r="D11" s="160">
        <f>+(B11-C11)/C11</f>
        <v>6.945279615153338E-2</v>
      </c>
      <c r="E11" s="161"/>
      <c r="F11" s="158">
        <v>-451</v>
      </c>
      <c r="G11" s="186">
        <v>-409</v>
      </c>
      <c r="H11" s="160">
        <f>+(F11-G11)/G11</f>
        <v>0.10268948655256724</v>
      </c>
      <c r="I11" s="161"/>
      <c r="J11" s="162"/>
      <c r="K11" s="163"/>
      <c r="L11" s="161"/>
      <c r="M11" s="158">
        <v>-4008</v>
      </c>
      <c r="N11" s="159">
        <f t="shared" si="0"/>
        <v>-3735</v>
      </c>
      <c r="O11" s="160">
        <f>+(M11-N11)/N11</f>
        <v>7.3092369477911645E-2</v>
      </c>
    </row>
    <row r="12" spans="1:15" s="69" customFormat="1" ht="15" customHeight="1">
      <c r="A12" s="68" t="s">
        <v>35</v>
      </c>
      <c r="B12" s="164">
        <f>+B11/B$5</f>
        <v>-0.15705581066760863</v>
      </c>
      <c r="C12" s="187">
        <f>C11/C$5</f>
        <v>-0.15306732937548898</v>
      </c>
      <c r="D12" s="165"/>
      <c r="E12" s="166"/>
      <c r="F12" s="164">
        <f t="shared" ref="F12" si="4">+F11/F$5</f>
        <v>-0.12136706135629709</v>
      </c>
      <c r="G12" s="187">
        <f>G11/G$5</f>
        <v>-0.1268217054263566</v>
      </c>
      <c r="H12" s="165"/>
      <c r="I12" s="166"/>
      <c r="J12" s="164"/>
      <c r="K12" s="161"/>
      <c r="L12" s="166"/>
      <c r="M12" s="164">
        <f>+M11/M$5</f>
        <v>-0.1520254893035958</v>
      </c>
      <c r="N12" s="161">
        <f>+N11/N$5</f>
        <v>-0.14967540274104352</v>
      </c>
      <c r="O12" s="165"/>
    </row>
    <row r="13" spans="1:15" s="67" customFormat="1" ht="21.95" customHeight="1">
      <c r="A13" s="65" t="s">
        <v>36</v>
      </c>
      <c r="B13" s="158">
        <v>-6716</v>
      </c>
      <c r="C13" s="186">
        <v>-6342</v>
      </c>
      <c r="D13" s="160">
        <f>+(B13-C13)/C13</f>
        <v>5.8971933144118575E-2</v>
      </c>
      <c r="E13" s="161"/>
      <c r="F13" s="158">
        <v>-643</v>
      </c>
      <c r="G13" s="39">
        <v>-541</v>
      </c>
      <c r="H13" s="160">
        <f>+(F13-G13)/G13</f>
        <v>0.18853974121996303</v>
      </c>
      <c r="I13" s="161"/>
      <c r="J13" s="162">
        <v>-1</v>
      </c>
      <c r="K13" s="191">
        <v>0</v>
      </c>
      <c r="L13" s="161"/>
      <c r="M13" s="158">
        <v>-7360</v>
      </c>
      <c r="N13" s="159">
        <f>+C13+G13+K13</f>
        <v>-6883</v>
      </c>
      <c r="O13" s="160">
        <f>+(M13-N13)/N13</f>
        <v>6.9301176812436444E-2</v>
      </c>
    </row>
    <row r="14" spans="1:15" s="69" customFormat="1" ht="15" customHeight="1">
      <c r="A14" s="68" t="s">
        <v>35</v>
      </c>
      <c r="B14" s="164">
        <f>+B13/B$5</f>
        <v>-0.29653832567997174</v>
      </c>
      <c r="C14" s="187">
        <f>C13/C$5</f>
        <v>-0.29186801049288968</v>
      </c>
      <c r="D14" s="165"/>
      <c r="E14" s="166"/>
      <c r="F14" s="164">
        <f>+F13/F$5</f>
        <v>-0.17303552206673842</v>
      </c>
      <c r="G14" s="187">
        <f>G13/G$5</f>
        <v>-0.16775193798449611</v>
      </c>
      <c r="H14" s="165"/>
      <c r="I14" s="166"/>
      <c r="J14" s="164"/>
      <c r="K14" s="191"/>
      <c r="L14" s="166"/>
      <c r="M14" s="164">
        <f>+M13/M$5</f>
        <v>-0.27916856319223182</v>
      </c>
      <c r="N14" s="161">
        <f>+N13/N$5</f>
        <v>-0.27582752264166066</v>
      </c>
      <c r="O14" s="165"/>
    </row>
    <row r="15" spans="1:15" s="67" customFormat="1" ht="21.95" customHeight="1">
      <c r="A15" s="65" t="s">
        <v>37</v>
      </c>
      <c r="B15" s="158">
        <v>165</v>
      </c>
      <c r="C15" s="186">
        <v>27</v>
      </c>
      <c r="D15" s="160"/>
      <c r="E15" s="161"/>
      <c r="F15" s="158">
        <v>-6</v>
      </c>
      <c r="G15" s="191">
        <v>0</v>
      </c>
      <c r="H15" s="160"/>
      <c r="I15" s="161"/>
      <c r="J15" s="158">
        <v>-41</v>
      </c>
      <c r="K15" s="159">
        <v>-76</v>
      </c>
      <c r="L15" s="161"/>
      <c r="M15" s="158">
        <v>118</v>
      </c>
      <c r="N15" s="159">
        <f t="shared" si="0"/>
        <v>-49</v>
      </c>
      <c r="O15" s="160"/>
    </row>
    <row r="16" spans="1:15" s="67" customFormat="1" ht="20.25" customHeight="1">
      <c r="A16" s="65" t="s">
        <v>43</v>
      </c>
      <c r="B16" s="158">
        <v>119</v>
      </c>
      <c r="C16" s="186">
        <v>88</v>
      </c>
      <c r="D16" s="160"/>
      <c r="E16" s="161"/>
      <c r="F16" s="158">
        <v>2</v>
      </c>
      <c r="G16" s="191">
        <v>36</v>
      </c>
      <c r="H16" s="160"/>
      <c r="I16" s="161"/>
      <c r="J16" s="162"/>
      <c r="K16" s="163"/>
      <c r="L16" s="161"/>
      <c r="M16" s="158">
        <v>121</v>
      </c>
      <c r="N16" s="159">
        <f t="shared" si="0"/>
        <v>124</v>
      </c>
      <c r="O16" s="160"/>
    </row>
    <row r="17" spans="1:18" s="67" customFormat="1" ht="18" customHeight="1">
      <c r="A17" s="65" t="s">
        <v>38</v>
      </c>
      <c r="B17" s="158">
        <v>-96</v>
      </c>
      <c r="C17" s="186">
        <v>-81</v>
      </c>
      <c r="D17" s="160"/>
      <c r="E17" s="161"/>
      <c r="F17" s="158">
        <v>1</v>
      </c>
      <c r="G17" s="191">
        <v>0</v>
      </c>
      <c r="H17" s="160"/>
      <c r="I17" s="161"/>
      <c r="J17" s="162"/>
      <c r="K17" s="163"/>
      <c r="L17" s="161"/>
      <c r="M17" s="158">
        <v>-95</v>
      </c>
      <c r="N17" s="159">
        <f t="shared" si="0"/>
        <v>-81</v>
      </c>
      <c r="O17" s="160"/>
    </row>
    <row r="18" spans="1:18" s="75" customFormat="1" ht="21.95" customHeight="1">
      <c r="A18" s="74" t="s">
        <v>21</v>
      </c>
      <c r="B18" s="156">
        <f>+B9+B11+B13+B15+B16+B17</f>
        <v>6406</v>
      </c>
      <c r="C18" s="185">
        <f>C9+C11+C13+C15+C16+C17</f>
        <v>6147</v>
      </c>
      <c r="D18" s="154">
        <f>+(B18-C18)/C18</f>
        <v>4.2134374491621926E-2</v>
      </c>
      <c r="E18" s="155"/>
      <c r="F18" s="156">
        <f>+F9+F11+F13+F15+F16+F17</f>
        <v>1288</v>
      </c>
      <c r="G18" s="185">
        <f>G9+G11+G13+G15+G16+G17</f>
        <v>1090</v>
      </c>
      <c r="H18" s="154">
        <f>+(F18-G18)/G18</f>
        <v>0.181651376146789</v>
      </c>
      <c r="I18" s="155"/>
      <c r="J18" s="156">
        <f>+J9+J11+J13+J15+J16+J17</f>
        <v>-42</v>
      </c>
      <c r="K18" s="156">
        <f>+K9+K11+K13+K15+K16+K17</f>
        <v>-76</v>
      </c>
      <c r="L18" s="155"/>
      <c r="M18" s="156">
        <f>+M9+M11+M13+M15+M16+M17</f>
        <v>7652</v>
      </c>
      <c r="N18" s="156">
        <f>+C18+G18+K18</f>
        <v>7161</v>
      </c>
      <c r="O18" s="171">
        <f>+(M18-N18)/N18</f>
        <v>6.8565842759391149E-2</v>
      </c>
    </row>
    <row r="19" spans="1:18" s="77" customFormat="1" ht="23.25" customHeight="1">
      <c r="A19" s="76" t="s">
        <v>20</v>
      </c>
      <c r="B19" s="172">
        <f>+B18/B$5</f>
        <v>0.28285058283292125</v>
      </c>
      <c r="C19" s="190">
        <f>C18/C5</f>
        <v>0.28289382852409223</v>
      </c>
      <c r="D19" s="169"/>
      <c r="E19" s="170"/>
      <c r="F19" s="172">
        <f t="shared" ref="F19" si="5">+F18/F$5</f>
        <v>0.34660925726587727</v>
      </c>
      <c r="G19" s="190">
        <f>G18/G5</f>
        <v>0.33798449612403103</v>
      </c>
      <c r="H19" s="169"/>
      <c r="I19" s="170"/>
      <c r="J19" s="172"/>
      <c r="K19" s="173"/>
      <c r="L19" s="170"/>
      <c r="M19" s="172">
        <f>+M18/M$5</f>
        <v>0.29024427249279322</v>
      </c>
      <c r="N19" s="173">
        <f>+N18/N$5</f>
        <v>0.28696802115893244</v>
      </c>
      <c r="O19" s="169"/>
    </row>
    <row r="20" spans="1:18" s="81" customFormat="1" ht="8.1" customHeight="1">
      <c r="A20" s="78"/>
      <c r="B20" s="79"/>
      <c r="C20" s="79"/>
      <c r="D20" s="80"/>
      <c r="E20" s="79"/>
      <c r="F20" s="79"/>
      <c r="G20" s="192"/>
      <c r="H20" s="80"/>
      <c r="I20" s="79"/>
      <c r="J20" s="79"/>
      <c r="K20" s="79"/>
      <c r="L20" s="79"/>
      <c r="M20" s="79"/>
      <c r="N20" s="79"/>
      <c r="O20" s="80"/>
    </row>
    <row r="21" spans="1:18" s="67" customFormat="1" ht="21.75" customHeight="1">
      <c r="A21" s="82"/>
      <c r="B21" s="83"/>
      <c r="C21" s="84"/>
      <c r="D21" s="85"/>
      <c r="E21" s="84"/>
      <c r="F21" s="83"/>
      <c r="G21" s="244" t="s">
        <v>39</v>
      </c>
      <c r="H21" s="240"/>
      <c r="I21" s="240"/>
      <c r="J21" s="240"/>
      <c r="K21" s="240"/>
      <c r="L21" s="86"/>
      <c r="M21" s="143">
        <f>-321+121</f>
        <v>-200</v>
      </c>
      <c r="N21" s="87">
        <v>-274</v>
      </c>
      <c r="O21" s="88"/>
    </row>
    <row r="22" spans="1:18" s="67" customFormat="1" ht="21.95" customHeight="1">
      <c r="A22" s="82"/>
      <c r="B22" s="83"/>
      <c r="C22" s="84"/>
      <c r="D22" s="85"/>
      <c r="E22" s="84"/>
      <c r="F22" s="83"/>
      <c r="G22" s="244" t="s">
        <v>40</v>
      </c>
      <c r="H22" s="240"/>
      <c r="I22" s="240"/>
      <c r="J22" s="240"/>
      <c r="K22" s="240"/>
      <c r="L22" s="86"/>
      <c r="M22" s="143">
        <v>-1820</v>
      </c>
      <c r="N22" s="87">
        <v>-1580</v>
      </c>
      <c r="O22" s="88"/>
      <c r="Q22" s="178"/>
      <c r="R22" s="178"/>
    </row>
    <row r="23" spans="1:18" s="67" customFormat="1" ht="18.75" customHeight="1">
      <c r="A23" s="89"/>
      <c r="B23" s="90"/>
      <c r="C23" s="84"/>
      <c r="D23" s="85"/>
      <c r="E23" s="84"/>
      <c r="F23" s="90"/>
      <c r="G23" s="241" t="s">
        <v>32</v>
      </c>
      <c r="H23" s="241"/>
      <c r="I23" s="241"/>
      <c r="J23" s="241"/>
      <c r="K23" s="241"/>
      <c r="M23" s="91">
        <f>-M22/(M18-M16-M17+M21)</f>
        <v>0.24508483705898196</v>
      </c>
      <c r="N23" s="92">
        <f>-N22/(N18-N16-N17+N21)</f>
        <v>0.23085914669783753</v>
      </c>
      <c r="O23" s="88"/>
      <c r="Q23" s="177"/>
      <c r="R23" s="221"/>
    </row>
    <row r="24" spans="1:18" s="75" customFormat="1" ht="21.95" customHeight="1">
      <c r="A24" s="83"/>
      <c r="B24" s="66"/>
      <c r="C24" s="83"/>
      <c r="D24" s="93"/>
      <c r="E24" s="83"/>
      <c r="F24" s="83"/>
      <c r="G24" s="239" t="s">
        <v>50</v>
      </c>
      <c r="H24" s="239"/>
      <c r="I24" s="239"/>
      <c r="J24" s="239"/>
      <c r="K24" s="239"/>
      <c r="L24" s="94"/>
      <c r="M24" s="63">
        <f>+M18+M21+M22</f>
        <v>5632</v>
      </c>
      <c r="N24" s="63">
        <f>+N18+N21+N22</f>
        <v>5307</v>
      </c>
      <c r="O24" s="40">
        <f>+(M24-N24)/N24</f>
        <v>6.1239871867345017E-2</v>
      </c>
    </row>
    <row r="25" spans="1:18" s="75" customFormat="1" ht="15" customHeight="1">
      <c r="A25" s="95"/>
      <c r="B25" s="83"/>
      <c r="C25" s="83"/>
      <c r="D25" s="93"/>
      <c r="E25" s="83"/>
      <c r="F25" s="83"/>
      <c r="G25" s="242" t="s">
        <v>20</v>
      </c>
      <c r="H25" s="242"/>
      <c r="I25" s="242"/>
      <c r="J25" s="240"/>
      <c r="K25" s="240"/>
      <c r="L25" s="94"/>
      <c r="M25" s="96">
        <f t="shared" ref="M25" si="6">+M24/M$5</f>
        <v>0.21362463966014261</v>
      </c>
      <c r="N25" s="41">
        <f>+N24/$N$5</f>
        <v>0.21267131522000482</v>
      </c>
      <c r="O25" s="97"/>
    </row>
    <row r="26" spans="1:18" s="75" customFormat="1" ht="21.95" customHeight="1">
      <c r="A26" s="144"/>
      <c r="B26" s="145"/>
      <c r="C26" s="145"/>
      <c r="D26" s="146"/>
      <c r="E26" s="145"/>
      <c r="F26" s="145"/>
      <c r="G26" s="239" t="s">
        <v>51</v>
      </c>
      <c r="H26" s="239"/>
      <c r="I26" s="239"/>
      <c r="J26" s="240"/>
      <c r="K26" s="240"/>
      <c r="L26" s="94"/>
      <c r="M26" s="227">
        <v>0</v>
      </c>
      <c r="N26" s="63">
        <v>395</v>
      </c>
      <c r="O26" s="40"/>
    </row>
    <row r="27" spans="1:18" s="148" customFormat="1" ht="8.1" customHeight="1">
      <c r="A27" s="95"/>
      <c r="B27" s="83"/>
      <c r="C27" s="83"/>
      <c r="D27" s="93"/>
      <c r="E27" s="83"/>
      <c r="F27" s="83"/>
      <c r="G27" s="180"/>
      <c r="H27" s="180"/>
      <c r="I27" s="180"/>
      <c r="J27" s="181"/>
      <c r="K27" s="83"/>
      <c r="L27" s="147"/>
      <c r="M27" s="41"/>
      <c r="N27" s="41"/>
      <c r="O27" s="93"/>
    </row>
    <row r="28" spans="1:18" s="75" customFormat="1" ht="21.95" customHeight="1">
      <c r="A28" s="144"/>
      <c r="B28" s="145"/>
      <c r="C28" s="145"/>
      <c r="D28" s="146"/>
      <c r="E28" s="145"/>
      <c r="F28" s="145"/>
      <c r="G28" s="239" t="s">
        <v>15</v>
      </c>
      <c r="H28" s="239"/>
      <c r="I28" s="239"/>
      <c r="J28" s="240"/>
      <c r="K28" s="240"/>
      <c r="L28" s="94"/>
      <c r="M28" s="63">
        <f>+M24+M26</f>
        <v>5632</v>
      </c>
      <c r="N28" s="185">
        <f>+N24+N26</f>
        <v>5702</v>
      </c>
      <c r="O28" s="40">
        <f>+(M28-N28)/N28</f>
        <v>-1.2276394247632409E-2</v>
      </c>
    </row>
    <row r="29" spans="1:18" s="98" customFormat="1" ht="8.1" customHeight="1">
      <c r="A29" s="95"/>
      <c r="B29" s="83"/>
      <c r="C29" s="83"/>
      <c r="D29" s="93"/>
      <c r="E29" s="83"/>
      <c r="F29" s="83"/>
      <c r="G29" s="245"/>
      <c r="H29" s="246"/>
      <c r="I29" s="246"/>
      <c r="J29" s="246"/>
      <c r="K29" s="83"/>
      <c r="L29" s="149"/>
      <c r="M29" s="41"/>
      <c r="N29" s="83"/>
      <c r="O29" s="150"/>
    </row>
    <row r="30" spans="1:18" s="64" customFormat="1" ht="28.5" customHeight="1">
      <c r="A30" s="102"/>
      <c r="B30" s="102"/>
      <c r="C30" s="102"/>
      <c r="D30" s="103"/>
      <c r="E30" s="102"/>
      <c r="F30" s="102"/>
      <c r="G30" s="247" t="s">
        <v>41</v>
      </c>
      <c r="H30" s="240"/>
      <c r="I30" s="240"/>
      <c r="J30" s="240"/>
      <c r="K30" s="240"/>
      <c r="L30" s="99"/>
      <c r="M30" s="100">
        <v>4.4800000000000004</v>
      </c>
      <c r="N30" s="151">
        <v>4.43</v>
      </c>
      <c r="O30" s="101">
        <f>+(M30-N30)/N30</f>
        <v>1.1286681715575782E-2</v>
      </c>
    </row>
    <row r="31" spans="1:18" s="98" customFormat="1" ht="11.25" customHeight="1">
      <c r="A31" s="104"/>
      <c r="B31" s="104"/>
      <c r="C31" s="104"/>
      <c r="D31" s="105"/>
      <c r="E31" s="104"/>
      <c r="F31" s="104"/>
      <c r="G31" s="104"/>
      <c r="H31" s="105"/>
      <c r="I31" s="104"/>
      <c r="J31" s="104"/>
      <c r="K31" s="104"/>
      <c r="L31" s="104"/>
      <c r="M31" s="152"/>
      <c r="N31" s="104"/>
      <c r="O31" s="105"/>
    </row>
    <row r="32" spans="1:18" s="98" customFormat="1" ht="11.25" customHeight="1">
      <c r="A32" s="104"/>
      <c r="B32" s="104"/>
      <c r="C32" s="104"/>
      <c r="D32" s="105"/>
      <c r="E32" s="104"/>
      <c r="F32" s="104"/>
      <c r="G32" s="104"/>
      <c r="H32" s="105"/>
      <c r="I32" s="104"/>
      <c r="J32" s="104"/>
      <c r="K32" s="104"/>
      <c r="L32" s="104"/>
      <c r="M32" s="223"/>
      <c r="N32" s="176"/>
      <c r="O32" s="105"/>
    </row>
    <row r="33" spans="1:25" s="106" customFormat="1" ht="15" customHeight="1">
      <c r="A33" s="236" t="s">
        <v>45</v>
      </c>
      <c r="B33" s="236"/>
      <c r="C33" s="236"/>
      <c r="D33" s="236"/>
      <c r="E33" s="236"/>
      <c r="F33" s="236"/>
      <c r="G33" s="236"/>
      <c r="H33" s="236"/>
      <c r="I33" s="236"/>
      <c r="J33" s="236"/>
      <c r="K33" s="236"/>
      <c r="L33" s="236"/>
      <c r="M33" s="236"/>
      <c r="N33" s="236"/>
      <c r="O33" s="236"/>
      <c r="P33" s="43"/>
      <c r="Q33" s="43"/>
      <c r="R33" s="43"/>
      <c r="S33" s="43"/>
      <c r="T33" s="43"/>
      <c r="U33" s="230"/>
      <c r="V33" s="212"/>
      <c r="W33" s="117"/>
      <c r="X33" s="43"/>
      <c r="Y33" s="43"/>
    </row>
    <row r="34" spans="1:25" s="106" customFormat="1" ht="15" customHeight="1">
      <c r="A34" s="236" t="s">
        <v>59</v>
      </c>
      <c r="B34" s="236"/>
      <c r="C34" s="236"/>
      <c r="D34" s="236"/>
      <c r="E34" s="236"/>
      <c r="F34" s="236"/>
      <c r="G34" s="236"/>
      <c r="H34" s="236"/>
      <c r="I34" s="236"/>
      <c r="J34" s="236"/>
      <c r="K34" s="236"/>
      <c r="L34" s="236"/>
      <c r="M34" s="236"/>
      <c r="N34" s="236"/>
      <c r="O34" s="236"/>
      <c r="P34" s="43"/>
      <c r="Q34" s="43"/>
      <c r="R34" s="43"/>
      <c r="S34" s="43"/>
      <c r="T34" s="43"/>
      <c r="U34" s="43"/>
      <c r="V34" s="43"/>
      <c r="W34" s="43"/>
      <c r="X34" s="43"/>
      <c r="Y34" s="43"/>
    </row>
    <row r="35" spans="1:25" s="107" customFormat="1" ht="15" customHeight="1">
      <c r="A35" s="236" t="s">
        <v>78</v>
      </c>
      <c r="B35" s="236"/>
      <c r="C35" s="236"/>
      <c r="D35" s="236"/>
      <c r="E35" s="236"/>
      <c r="F35" s="236"/>
      <c r="G35" s="236"/>
      <c r="H35" s="236"/>
      <c r="I35" s="236"/>
      <c r="J35" s="236"/>
      <c r="K35" s="236"/>
      <c r="L35" s="236"/>
      <c r="M35" s="236"/>
      <c r="N35" s="236"/>
      <c r="O35" s="236"/>
      <c r="P35" s="117"/>
      <c r="Q35" s="117"/>
      <c r="R35" s="117"/>
      <c r="S35" s="117"/>
      <c r="T35" s="117"/>
      <c r="U35" s="117"/>
      <c r="V35" s="117"/>
      <c r="W35" s="117"/>
      <c r="X35" s="117"/>
      <c r="Y35" s="117"/>
    </row>
    <row r="36" spans="1:25" s="106" customFormat="1">
      <c r="A36" s="236"/>
      <c r="B36" s="236"/>
      <c r="C36" s="236"/>
      <c r="D36" s="236"/>
      <c r="E36" s="236"/>
      <c r="F36" s="236"/>
      <c r="G36" s="236"/>
      <c r="H36" s="236"/>
      <c r="I36" s="236"/>
      <c r="J36" s="236"/>
      <c r="K36" s="236"/>
      <c r="L36" s="236"/>
      <c r="M36" s="236"/>
      <c r="N36" s="236"/>
      <c r="O36" s="236"/>
    </row>
    <row r="37" spans="1:25" s="106" customFormat="1">
      <c r="A37" s="108"/>
      <c r="B37" s="104"/>
      <c r="C37" s="104"/>
      <c r="D37" s="105"/>
      <c r="E37" s="104"/>
      <c r="F37" s="104"/>
      <c r="G37" s="104"/>
      <c r="H37" s="105"/>
      <c r="I37" s="104"/>
      <c r="J37" s="104"/>
      <c r="K37" s="104"/>
      <c r="L37" s="104"/>
      <c r="M37" s="104"/>
      <c r="N37" s="104"/>
      <c r="O37" s="105"/>
    </row>
    <row r="38" spans="1:25" s="106" customFormat="1">
      <c r="A38" s="108"/>
      <c r="B38" s="104"/>
      <c r="C38" s="104"/>
      <c r="D38" s="105"/>
      <c r="E38" s="104"/>
      <c r="F38" s="104"/>
      <c r="G38" s="104"/>
      <c r="H38" s="105"/>
      <c r="I38" s="104"/>
      <c r="J38" s="104"/>
      <c r="K38" s="104"/>
      <c r="L38" s="104"/>
      <c r="M38" s="152"/>
      <c r="N38" s="152"/>
      <c r="O38" s="105"/>
    </row>
    <row r="39" spans="1:25">
      <c r="A39" s="109"/>
      <c r="B39" s="104"/>
      <c r="C39" s="104"/>
      <c r="D39" s="105"/>
      <c r="E39" s="104"/>
      <c r="F39" s="104"/>
      <c r="G39" s="104"/>
      <c r="H39" s="105"/>
      <c r="I39" s="104"/>
      <c r="J39" s="104"/>
      <c r="K39" s="104"/>
      <c r="L39" s="104"/>
      <c r="M39" s="174"/>
      <c r="N39" s="174"/>
      <c r="O39" s="105"/>
    </row>
    <row r="40" spans="1:25" ht="17.100000000000001" customHeight="1">
      <c r="A40" s="111"/>
      <c r="B40" s="102"/>
      <c r="C40" s="102"/>
      <c r="D40" s="103"/>
      <c r="E40" s="102"/>
      <c r="F40" s="102"/>
      <c r="G40" s="102"/>
      <c r="H40" s="103"/>
      <c r="I40" s="102"/>
      <c r="J40" s="102"/>
      <c r="K40" s="102"/>
      <c r="L40" s="102"/>
      <c r="M40" s="175"/>
      <c r="N40" s="175"/>
      <c r="O40" s="112"/>
    </row>
    <row r="41" spans="1:25" ht="12.75" customHeight="1"/>
  </sheetData>
  <mergeCells count="18">
    <mergeCell ref="G28:K28"/>
    <mergeCell ref="G29:J29"/>
    <mergeCell ref="B3:D3"/>
    <mergeCell ref="F3:H3"/>
    <mergeCell ref="J3:K3"/>
    <mergeCell ref="G21:K21"/>
    <mergeCell ref="G22:K22"/>
    <mergeCell ref="G30:K30"/>
    <mergeCell ref="A34:O34"/>
    <mergeCell ref="A35:O35"/>
    <mergeCell ref="A36:O36"/>
    <mergeCell ref="A33:O33"/>
    <mergeCell ref="A1:O1"/>
    <mergeCell ref="G23:K23"/>
    <mergeCell ref="G24:K24"/>
    <mergeCell ref="G25:K25"/>
    <mergeCell ref="G26:K26"/>
    <mergeCell ref="M3:O3"/>
  </mergeCells>
  <pageMargins left="0.32333333333333331" right="0.27559055118110237" top="0" bottom="0.15748031496062992" header="0.23622047244094491" footer="0.19685039370078741"/>
  <pageSetup paperSize="9" scale="7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I47"/>
  <sheetViews>
    <sheetView showGridLines="0" zoomScaleNormal="100" workbookViewId="0">
      <selection activeCell="A3" sqref="A3"/>
    </sheetView>
  </sheetViews>
  <sheetFormatPr baseColWidth="10" defaultColWidth="11.42578125" defaultRowHeight="12.75"/>
  <cols>
    <col min="1" max="1" width="102.140625" style="9" bestFit="1" customWidth="1"/>
    <col min="2" max="5" width="14.28515625" style="215" customWidth="1"/>
    <col min="6" max="16384" width="11.42578125" style="9"/>
  </cols>
  <sheetData>
    <row r="1" spans="1:6" ht="36.950000000000003" customHeight="1">
      <c r="A1" s="118" t="s">
        <v>93</v>
      </c>
      <c r="B1" s="198"/>
      <c r="C1" s="198"/>
      <c r="D1" s="198"/>
      <c r="E1" s="198"/>
      <c r="F1" s="118"/>
    </row>
    <row r="2" spans="1:6" ht="11.1" customHeight="1">
      <c r="A2" s="10"/>
      <c r="B2" s="199"/>
      <c r="C2" s="199"/>
      <c r="D2" s="200"/>
      <c r="E2" s="201"/>
    </row>
    <row r="3" spans="1:6" ht="20.25" customHeight="1">
      <c r="A3" s="14" t="s">
        <v>22</v>
      </c>
      <c r="B3" s="250" t="s">
        <v>72</v>
      </c>
      <c r="C3" s="249" t="s">
        <v>73</v>
      </c>
      <c r="D3" s="250" t="s">
        <v>79</v>
      </c>
      <c r="E3" s="249" t="s">
        <v>80</v>
      </c>
    </row>
    <row r="4" spans="1:6" ht="13.5" customHeight="1">
      <c r="A4" s="15"/>
      <c r="B4" s="250"/>
      <c r="C4" s="249"/>
      <c r="D4" s="250"/>
      <c r="E4" s="249"/>
    </row>
    <row r="5" spans="1:6" s="11" customFormat="1" ht="17.25" customHeight="1">
      <c r="A5" s="16" t="s">
        <v>0</v>
      </c>
      <c r="B5" s="202">
        <v>9053</v>
      </c>
      <c r="C5" s="203">
        <v>9028</v>
      </c>
      <c r="D5" s="202">
        <v>26364</v>
      </c>
      <c r="E5" s="203">
        <v>24954</v>
      </c>
    </row>
    <row r="6" spans="1:6" s="11" customFormat="1" ht="17.25" customHeight="1">
      <c r="A6" s="17" t="s">
        <v>1</v>
      </c>
      <c r="B6" s="204">
        <v>340</v>
      </c>
      <c r="C6" s="205">
        <v>267</v>
      </c>
      <c r="D6" s="204">
        <v>859</v>
      </c>
      <c r="E6" s="205">
        <v>577</v>
      </c>
    </row>
    <row r="7" spans="1:6" s="11" customFormat="1" ht="17.25" customHeight="1">
      <c r="A7" s="17" t="s">
        <v>2</v>
      </c>
      <c r="B7" s="204">
        <v>-2853</v>
      </c>
      <c r="C7" s="205">
        <v>-2776</v>
      </c>
      <c r="D7" s="204">
        <v>-8523</v>
      </c>
      <c r="E7" s="205">
        <v>-7746</v>
      </c>
    </row>
    <row r="8" spans="1:6" s="11" customFormat="1" ht="17.25" customHeight="1">
      <c r="A8" s="16" t="s">
        <v>3</v>
      </c>
      <c r="B8" s="202">
        <f>B5+B6+B7</f>
        <v>6540</v>
      </c>
      <c r="C8" s="206">
        <f>C5+C6+C7</f>
        <v>6519</v>
      </c>
      <c r="D8" s="202">
        <f>D5+D6+D7</f>
        <v>18700</v>
      </c>
      <c r="E8" s="206">
        <f>E5+E6+E7</f>
        <v>17785</v>
      </c>
    </row>
    <row r="9" spans="1:6" s="11" customFormat="1" ht="17.25" customHeight="1">
      <c r="A9" s="17" t="s">
        <v>4</v>
      </c>
      <c r="B9" s="204">
        <v>-1341</v>
      </c>
      <c r="C9" s="205">
        <v>-1221</v>
      </c>
      <c r="D9" s="204">
        <v>-4008</v>
      </c>
      <c r="E9" s="205">
        <v>-3735</v>
      </c>
    </row>
    <row r="10" spans="1:6" s="11" customFormat="1" ht="17.25" customHeight="1">
      <c r="A10" s="17" t="s">
        <v>5</v>
      </c>
      <c r="B10" s="204">
        <v>-2314</v>
      </c>
      <c r="C10" s="205">
        <v>-2274</v>
      </c>
      <c r="D10" s="204">
        <v>-7360</v>
      </c>
      <c r="E10" s="205">
        <v>-6883</v>
      </c>
    </row>
    <row r="11" spans="1:6" s="11" customFormat="1" ht="17.25" customHeight="1">
      <c r="A11" s="17" t="s">
        <v>6</v>
      </c>
      <c r="B11" s="204">
        <v>54</v>
      </c>
      <c r="C11" s="228">
        <v>34</v>
      </c>
      <c r="D11" s="204">
        <v>227</v>
      </c>
      <c r="E11" s="205">
        <v>299</v>
      </c>
    </row>
    <row r="12" spans="1:6" s="11" customFormat="1" ht="17.25" customHeight="1">
      <c r="A12" s="17" t="s">
        <v>7</v>
      </c>
      <c r="B12" s="204">
        <v>-38</v>
      </c>
      <c r="C12" s="228">
        <v>-153</v>
      </c>
      <c r="D12" s="204">
        <v>-109</v>
      </c>
      <c r="E12" s="205">
        <v>-348</v>
      </c>
    </row>
    <row r="13" spans="1:6" s="11" customFormat="1" ht="17.25" customHeight="1">
      <c r="A13" s="17" t="s">
        <v>8</v>
      </c>
      <c r="B13" s="204">
        <v>-434</v>
      </c>
      <c r="C13" s="205">
        <v>-403</v>
      </c>
      <c r="D13" s="204">
        <v>-1424</v>
      </c>
      <c r="E13" s="205">
        <v>-1280</v>
      </c>
    </row>
    <row r="14" spans="1:6" s="11" customFormat="1" ht="17.25" customHeight="1">
      <c r="A14" s="17" t="s">
        <v>9</v>
      </c>
      <c r="B14" s="204">
        <v>-19</v>
      </c>
      <c r="C14" s="205">
        <v>-21</v>
      </c>
      <c r="D14" s="204">
        <v>-31</v>
      </c>
      <c r="E14" s="205">
        <v>-73</v>
      </c>
    </row>
    <row r="15" spans="1:6" s="11" customFormat="1" ht="17.25" customHeight="1">
      <c r="A15" s="17" t="s">
        <v>55</v>
      </c>
      <c r="B15" s="204">
        <v>-74</v>
      </c>
      <c r="C15" s="205">
        <v>-27</v>
      </c>
      <c r="D15" s="204">
        <v>-174</v>
      </c>
      <c r="E15" s="205">
        <v>-94</v>
      </c>
    </row>
    <row r="16" spans="1:6" s="11" customFormat="1" ht="17.25" customHeight="1">
      <c r="A16" s="17" t="s">
        <v>30</v>
      </c>
      <c r="B16" s="204">
        <v>-249</v>
      </c>
      <c r="C16" s="205">
        <v>-63</v>
      </c>
      <c r="D16" s="204">
        <v>-613</v>
      </c>
      <c r="E16" s="205">
        <v>-690</v>
      </c>
    </row>
    <row r="17" spans="1:9" s="11" customFormat="1" ht="17.25" customHeight="1">
      <c r="A17" s="17" t="s">
        <v>46</v>
      </c>
      <c r="B17" s="204">
        <v>-147</v>
      </c>
      <c r="C17" s="205" t="s">
        <v>74</v>
      </c>
      <c r="D17" s="204">
        <v>-154</v>
      </c>
      <c r="E17" s="205" t="s">
        <v>74</v>
      </c>
    </row>
    <row r="18" spans="1:9" s="11" customFormat="1" ht="17.25" customHeight="1">
      <c r="A18" s="16" t="s">
        <v>10</v>
      </c>
      <c r="B18" s="202">
        <f>+SUM(B8:B17)</f>
        <v>1978</v>
      </c>
      <c r="C18" s="206">
        <f>C8+C9+C10+C11+C12+C13+C14+C15+C16</f>
        <v>2391</v>
      </c>
      <c r="D18" s="202">
        <f>+SUM(D8:D17)</f>
        <v>5054</v>
      </c>
      <c r="E18" s="206">
        <f>E8+E9+E10+E11+E12+E13+E14+E15+E16</f>
        <v>4981</v>
      </c>
    </row>
    <row r="19" spans="1:9" s="11" customFormat="1" ht="17.25" customHeight="1">
      <c r="A19" s="17" t="s">
        <v>26</v>
      </c>
      <c r="B19" s="222">
        <v>-103</v>
      </c>
      <c r="C19" s="205">
        <v>-261</v>
      </c>
      <c r="D19" s="222">
        <v>-321</v>
      </c>
      <c r="E19" s="205">
        <v>-502</v>
      </c>
      <c r="G19" s="226"/>
      <c r="I19" s="226"/>
    </row>
    <row r="20" spans="1:9" ht="17.25" customHeight="1">
      <c r="A20" s="17" t="s">
        <v>11</v>
      </c>
      <c r="B20" s="222">
        <v>26</v>
      </c>
      <c r="C20" s="205">
        <v>17</v>
      </c>
      <c r="D20" s="222">
        <v>121</v>
      </c>
      <c r="E20" s="205">
        <v>67</v>
      </c>
      <c r="F20" s="11"/>
      <c r="G20" s="226"/>
      <c r="I20" s="226"/>
    </row>
    <row r="21" spans="1:9" s="11" customFormat="1" ht="17.25" customHeight="1">
      <c r="A21" s="18" t="s">
        <v>12</v>
      </c>
      <c r="B21" s="202">
        <f>B18+B19+B20</f>
        <v>1901</v>
      </c>
      <c r="C21" s="206">
        <f>C18+C19+C20</f>
        <v>2147</v>
      </c>
      <c r="D21" s="202">
        <f>D18+D19+D20</f>
        <v>4854</v>
      </c>
      <c r="E21" s="206">
        <f>E18+E19+E20</f>
        <v>4546</v>
      </c>
      <c r="F21" s="9"/>
    </row>
    <row r="22" spans="1:9" s="11" customFormat="1" ht="25.5" customHeight="1">
      <c r="A22" s="17" t="s">
        <v>13</v>
      </c>
      <c r="B22" s="204">
        <v>-412</v>
      </c>
      <c r="C22" s="207">
        <v>-460</v>
      </c>
      <c r="D22" s="204">
        <v>-1022</v>
      </c>
      <c r="E22" s="207">
        <v>-957</v>
      </c>
    </row>
    <row r="23" spans="1:9" s="11" customFormat="1" ht="27" customHeight="1">
      <c r="A23" s="17" t="s">
        <v>56</v>
      </c>
      <c r="B23" s="204">
        <v>42</v>
      </c>
      <c r="C23" s="205">
        <v>6</v>
      </c>
      <c r="D23" s="204">
        <v>80</v>
      </c>
      <c r="E23" s="205">
        <v>104</v>
      </c>
    </row>
    <row r="24" spans="1:9" s="11" customFormat="1" ht="15">
      <c r="A24" s="19" t="s">
        <v>61</v>
      </c>
      <c r="B24" s="208">
        <f>B21+B22+B23</f>
        <v>1531</v>
      </c>
      <c r="C24" s="206">
        <f>C21+C22+C23</f>
        <v>1693</v>
      </c>
      <c r="D24" s="208">
        <f>D21+D22+D23</f>
        <v>3912</v>
      </c>
      <c r="E24" s="206">
        <f>E21+E22+E23</f>
        <v>3693</v>
      </c>
    </row>
    <row r="25" spans="1:9" s="11" customFormat="1" ht="17.25" customHeight="1">
      <c r="A25" s="17" t="s">
        <v>62</v>
      </c>
      <c r="B25" s="204">
        <v>63</v>
      </c>
      <c r="C25" s="205">
        <v>10</v>
      </c>
      <c r="D25" s="204">
        <v>4484</v>
      </c>
      <c r="E25" s="205">
        <v>296</v>
      </c>
    </row>
    <row r="26" spans="1:9" s="11" customFormat="1" ht="17.25" customHeight="1">
      <c r="A26" s="19" t="s">
        <v>57</v>
      </c>
      <c r="B26" s="209">
        <f>B24+B25</f>
        <v>1594</v>
      </c>
      <c r="C26" s="206">
        <f>C24+C25</f>
        <v>1703</v>
      </c>
      <c r="D26" s="209">
        <f>D24+D25</f>
        <v>8396</v>
      </c>
      <c r="E26" s="206">
        <f>E24+E25</f>
        <v>3989</v>
      </c>
    </row>
    <row r="27" spans="1:9" s="11" customFormat="1" ht="17.25" customHeight="1">
      <c r="A27" s="17" t="s">
        <v>14</v>
      </c>
      <c r="B27" s="210">
        <v>27</v>
      </c>
      <c r="C27" s="205">
        <v>29</v>
      </c>
      <c r="D27" s="210">
        <v>91</v>
      </c>
      <c r="E27" s="205">
        <v>70</v>
      </c>
    </row>
    <row r="28" spans="1:9" s="11" customFormat="1" ht="17.25" customHeight="1">
      <c r="A28" s="19" t="s">
        <v>23</v>
      </c>
      <c r="B28" s="209">
        <f>B26-B27</f>
        <v>1567</v>
      </c>
      <c r="C28" s="206">
        <f>C26-C27</f>
        <v>1674</v>
      </c>
      <c r="D28" s="209">
        <f>D26-D27</f>
        <v>8305</v>
      </c>
      <c r="E28" s="206">
        <f>E26-E27</f>
        <v>3919</v>
      </c>
      <c r="F28" s="12"/>
    </row>
    <row r="29" spans="1:9" s="11" customFormat="1" ht="17.25" customHeight="1">
      <c r="A29" s="17" t="s">
        <v>17</v>
      </c>
      <c r="B29" s="211">
        <v>1254.3</v>
      </c>
      <c r="C29" s="212">
        <v>1288.5</v>
      </c>
      <c r="D29" s="211">
        <v>1258.3</v>
      </c>
      <c r="E29" s="212">
        <v>1287.9000000000001</v>
      </c>
    </row>
    <row r="30" spans="1:9" s="11" customFormat="1" ht="27.75" customHeight="1">
      <c r="A30" s="38" t="s">
        <v>63</v>
      </c>
      <c r="B30" s="213">
        <f>+(B24-B27)/B29</f>
        <v>1.1990751813760663</v>
      </c>
      <c r="C30" s="214">
        <f>+(C24-C27)/C29</f>
        <v>1.2914241365929375</v>
      </c>
      <c r="D30" s="213">
        <f>+(D24-D27)/D29</f>
        <v>3.0366367320988639</v>
      </c>
      <c r="E30" s="214">
        <f>+(E24-E27)/E29</f>
        <v>2.8131066076558735</v>
      </c>
      <c r="F30" s="142"/>
    </row>
    <row r="31" spans="1:9" ht="15" customHeight="1">
      <c r="A31" s="20" t="s">
        <v>31</v>
      </c>
      <c r="B31" s="213">
        <f>+B28/B29</f>
        <v>1.2493023997448776</v>
      </c>
      <c r="C31" s="214">
        <f>+C28/C29</f>
        <v>1.2991850989522702</v>
      </c>
      <c r="D31" s="213">
        <f>+D28/D29</f>
        <v>6.6001748390685853</v>
      </c>
      <c r="E31" s="214">
        <f>+E28/E29</f>
        <v>3.042938116313378</v>
      </c>
      <c r="F31" s="142"/>
    </row>
    <row r="32" spans="1:9" s="42" customFormat="1" ht="6" customHeight="1">
      <c r="A32" s="9"/>
      <c r="B32" s="215"/>
      <c r="C32" s="215"/>
      <c r="D32" s="216"/>
      <c r="E32" s="216"/>
      <c r="F32" s="9"/>
    </row>
    <row r="33" spans="1:6" s="42" customFormat="1" ht="24" customHeight="1">
      <c r="A33" s="251" t="s">
        <v>60</v>
      </c>
      <c r="B33" s="251"/>
      <c r="C33" s="251"/>
      <c r="D33" s="251"/>
      <c r="E33" s="251"/>
    </row>
    <row r="34" spans="1:6" s="46" customFormat="1" ht="24" customHeight="1">
      <c r="A34" s="252"/>
      <c r="B34" s="252"/>
      <c r="C34" s="252"/>
      <c r="D34" s="252"/>
      <c r="E34" s="252"/>
      <c r="F34" s="45"/>
    </row>
    <row r="35" spans="1:6" s="42" customFormat="1">
      <c r="A35" s="248"/>
      <c r="B35" s="248"/>
      <c r="C35" s="248"/>
      <c r="D35" s="248"/>
      <c r="E35" s="248"/>
      <c r="F35" s="46"/>
    </row>
    <row r="36" spans="1:6">
      <c r="A36" s="179"/>
      <c r="B36" s="217"/>
      <c r="C36" s="217"/>
      <c r="D36" s="218"/>
      <c r="E36" s="218"/>
      <c r="F36" s="42"/>
    </row>
    <row r="37" spans="1:6">
      <c r="D37" s="219"/>
      <c r="E37" s="219"/>
    </row>
    <row r="38" spans="1:6">
      <c r="D38" s="219"/>
      <c r="E38" s="219"/>
    </row>
    <row r="47" spans="1:6" ht="13.5">
      <c r="A47" s="26"/>
      <c r="B47" s="220"/>
      <c r="C47" s="220"/>
    </row>
  </sheetData>
  <mergeCells count="7">
    <mergeCell ref="A35:E35"/>
    <mergeCell ref="E3:E4"/>
    <mergeCell ref="D3:D4"/>
    <mergeCell ref="A33:E33"/>
    <mergeCell ref="A34:E34"/>
    <mergeCell ref="B3:B4"/>
    <mergeCell ref="C3:C4"/>
  </mergeCells>
  <phoneticPr fontId="36" type="noConversion"/>
  <pageMargins left="0.32333333333333331" right="0.27559055118110237" top="0" bottom="0.15748031496062992" header="0.23622047244094491" footer="0.19685039370078741"/>
  <pageSetup paperSize="9" scale="9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8"/>
  <sheetViews>
    <sheetView showGridLines="0" zoomScaleNormal="100" workbookViewId="0">
      <selection activeCell="N20" sqref="N20:N25"/>
    </sheetView>
  </sheetViews>
  <sheetFormatPr baseColWidth="10" defaultColWidth="11.42578125" defaultRowHeight="12.75" outlineLevelRow="1"/>
  <cols>
    <col min="1" max="1" width="76.7109375" style="28" customWidth="1"/>
    <col min="2" max="2" width="11.85546875" style="28" customWidth="1"/>
    <col min="3" max="3" width="2.5703125" style="28" bestFit="1" customWidth="1"/>
    <col min="4" max="5" width="11.85546875" style="28" customWidth="1"/>
    <col min="6" max="6" width="9.140625" style="28" customWidth="1"/>
    <col min="7" max="16384" width="11.42578125" style="28"/>
  </cols>
  <sheetData>
    <row r="1" spans="1:9" s="3" customFormat="1" ht="41.25" customHeight="1">
      <c r="A1" s="256" t="s">
        <v>54</v>
      </c>
      <c r="B1" s="256"/>
      <c r="C1" s="256"/>
      <c r="D1" s="256"/>
      <c r="E1" s="256"/>
      <c r="G1" s="8"/>
    </row>
    <row r="2" spans="1:9" s="3" customFormat="1" ht="15.75">
      <c r="A2" s="5"/>
      <c r="B2" s="29"/>
      <c r="C2" s="29"/>
      <c r="D2" s="6"/>
      <c r="E2" s="6"/>
      <c r="G2" s="8"/>
    </row>
    <row r="3" spans="1:9" s="7" customFormat="1" ht="15">
      <c r="A3" s="21" t="s">
        <v>22</v>
      </c>
      <c r="B3" s="119" t="s">
        <v>68</v>
      </c>
      <c r="C3" s="21"/>
      <c r="D3" s="119" t="s">
        <v>70</v>
      </c>
      <c r="E3" s="27" t="s">
        <v>24</v>
      </c>
    </row>
    <row r="4" spans="1:9" s="124" customFormat="1" ht="6" customHeight="1">
      <c r="A4" s="120"/>
      <c r="B4" s="121"/>
      <c r="C4" s="122"/>
      <c r="D4" s="123"/>
      <c r="E4" s="123"/>
    </row>
    <row r="5" spans="1:9" s="4" customFormat="1" ht="15" customHeight="1">
      <c r="A5" s="23" t="s">
        <v>23</v>
      </c>
      <c r="B5" s="125">
        <v>1567</v>
      </c>
      <c r="C5" s="30"/>
      <c r="D5" s="141">
        <f>+D24-SUM(D19:D23)-SUM(D6:D12)</f>
        <v>1674</v>
      </c>
      <c r="E5" s="126">
        <f>B5/D5-1</f>
        <v>-6.3918757467144593E-2</v>
      </c>
      <c r="F5" s="25"/>
    </row>
    <row r="6" spans="1:9" ht="12.75" customHeight="1">
      <c r="A6" s="22" t="s">
        <v>53</v>
      </c>
      <c r="B6" s="195">
        <v>434</v>
      </c>
      <c r="C6" s="31"/>
      <c r="D6" s="196">
        <v>403</v>
      </c>
      <c r="E6" s="32"/>
      <c r="F6" s="127"/>
    </row>
    <row r="7" spans="1:9" ht="12.75" customHeight="1">
      <c r="A7" s="22" t="s">
        <v>9</v>
      </c>
      <c r="B7" s="195">
        <v>19</v>
      </c>
      <c r="C7" s="33"/>
      <c r="D7" s="196">
        <v>21</v>
      </c>
      <c r="E7" s="34"/>
      <c r="F7" s="127"/>
      <c r="I7" s="1"/>
    </row>
    <row r="8" spans="1:9" ht="12" customHeight="1">
      <c r="A8" s="22" t="s">
        <v>55</v>
      </c>
      <c r="B8" s="195">
        <v>74</v>
      </c>
      <c r="C8" s="33"/>
      <c r="D8" s="196">
        <v>27</v>
      </c>
      <c r="E8" s="34"/>
      <c r="F8" s="127"/>
    </row>
    <row r="9" spans="1:9" ht="12" hidden="1" customHeight="1" outlineLevel="1">
      <c r="A9" s="22" t="s">
        <v>52</v>
      </c>
      <c r="B9" s="195" t="s">
        <v>42</v>
      </c>
      <c r="C9" s="33"/>
      <c r="D9" s="196">
        <v>0</v>
      </c>
      <c r="E9" s="34"/>
      <c r="F9" s="127"/>
    </row>
    <row r="10" spans="1:9" ht="12" customHeight="1" collapsed="1">
      <c r="A10" s="22" t="s">
        <v>30</v>
      </c>
      <c r="B10" s="195">
        <v>249</v>
      </c>
      <c r="C10" s="31"/>
      <c r="D10" s="196">
        <v>63</v>
      </c>
      <c r="E10" s="32"/>
      <c r="F10" s="127"/>
    </row>
    <row r="11" spans="1:9" ht="12.75" customHeight="1">
      <c r="A11" s="22" t="s">
        <v>58</v>
      </c>
      <c r="B11" s="195">
        <v>147</v>
      </c>
      <c r="C11" s="31"/>
      <c r="D11" s="196">
        <v>161</v>
      </c>
      <c r="E11" s="35"/>
      <c r="F11" s="127"/>
    </row>
    <row r="12" spans="1:9" ht="15">
      <c r="A12" s="22" t="s">
        <v>47</v>
      </c>
      <c r="B12" s="195">
        <v>-281</v>
      </c>
      <c r="C12" s="31"/>
      <c r="D12" s="196">
        <v>-198</v>
      </c>
      <c r="E12" s="35"/>
      <c r="F12" s="13"/>
      <c r="H12" s="128"/>
    </row>
    <row r="13" spans="1:9" ht="12.75" customHeight="1">
      <c r="A13" s="47" t="s">
        <v>8</v>
      </c>
      <c r="B13" s="194">
        <v>-134</v>
      </c>
      <c r="C13" s="33"/>
      <c r="D13" s="197">
        <v>-143</v>
      </c>
      <c r="E13" s="32"/>
      <c r="F13" s="13"/>
      <c r="G13" s="1"/>
      <c r="H13" s="1"/>
    </row>
    <row r="14" spans="1:9" s="2" customFormat="1" ht="12.95" customHeight="1">
      <c r="A14" s="47" t="s">
        <v>9</v>
      </c>
      <c r="B14" s="194">
        <v>-6</v>
      </c>
      <c r="C14" s="129"/>
      <c r="D14" s="197">
        <v>-7</v>
      </c>
      <c r="E14" s="35"/>
      <c r="F14" s="13"/>
    </row>
    <row r="15" spans="1:9" s="2" customFormat="1" ht="12.95" customHeight="1">
      <c r="A15" s="47" t="s">
        <v>55</v>
      </c>
      <c r="B15" s="194">
        <v>-2</v>
      </c>
      <c r="C15" s="33"/>
      <c r="D15" s="197">
        <v>-8</v>
      </c>
      <c r="E15" s="32"/>
      <c r="F15" s="13"/>
    </row>
    <row r="16" spans="1:9" ht="12.95" hidden="1" customHeight="1" outlineLevel="1">
      <c r="A16" s="47" t="s">
        <v>52</v>
      </c>
      <c r="B16" s="194" t="s">
        <v>42</v>
      </c>
      <c r="C16" s="33"/>
      <c r="D16" s="197">
        <v>0</v>
      </c>
      <c r="E16" s="32"/>
      <c r="F16" s="13"/>
    </row>
    <row r="17" spans="1:12" ht="12.95" customHeight="1" collapsed="1">
      <c r="A17" s="47" t="s">
        <v>30</v>
      </c>
      <c r="B17" s="194">
        <v>-90</v>
      </c>
      <c r="C17" s="33"/>
      <c r="D17" s="197">
        <v>-24</v>
      </c>
      <c r="E17" s="32"/>
      <c r="F17" s="13"/>
    </row>
    <row r="18" spans="1:12" s="2" customFormat="1" ht="12.95" customHeight="1">
      <c r="A18" s="47" t="s">
        <v>48</v>
      </c>
      <c r="B18" s="194">
        <v>-49</v>
      </c>
      <c r="C18" s="130"/>
      <c r="D18" s="197">
        <v>-16</v>
      </c>
      <c r="E18" s="35"/>
      <c r="F18" s="127"/>
    </row>
    <row r="19" spans="1:12" ht="12.95" customHeight="1">
      <c r="A19" s="22" t="s">
        <v>25</v>
      </c>
      <c r="B19" s="195" t="s">
        <v>42</v>
      </c>
      <c r="C19" s="36"/>
      <c r="D19" s="196" t="s">
        <v>42</v>
      </c>
      <c r="E19" s="32"/>
      <c r="F19" s="127"/>
      <c r="H19" s="128"/>
    </row>
    <row r="20" spans="1:12" ht="26.25" customHeight="1">
      <c r="A20" s="22" t="s">
        <v>16</v>
      </c>
      <c r="B20" s="195">
        <v>-3</v>
      </c>
      <c r="C20" s="36"/>
      <c r="D20" s="196">
        <v>-2</v>
      </c>
      <c r="E20" s="32"/>
      <c r="F20" s="127"/>
    </row>
    <row r="21" spans="1:12" ht="25.5" customHeight="1">
      <c r="A21" s="22" t="s">
        <v>49</v>
      </c>
      <c r="B21" s="195">
        <v>-2</v>
      </c>
      <c r="C21" s="36"/>
      <c r="D21" s="196">
        <v>36</v>
      </c>
      <c r="E21" s="34"/>
      <c r="F21" s="127"/>
    </row>
    <row r="22" spans="1:12" ht="12.75" customHeight="1" collapsed="1">
      <c r="A22" s="44" t="s">
        <v>64</v>
      </c>
      <c r="B22" s="195">
        <v>-63</v>
      </c>
      <c r="C22" s="36"/>
      <c r="D22" s="196">
        <v>86</v>
      </c>
      <c r="E22" s="32"/>
      <c r="F22" s="13"/>
      <c r="H22" s="128"/>
    </row>
    <row r="23" spans="1:12" ht="15" collapsed="1">
      <c r="A23" s="44" t="s">
        <v>65</v>
      </c>
      <c r="B23" s="195">
        <v>0</v>
      </c>
      <c r="C23" s="36"/>
      <c r="D23" s="196">
        <v>29</v>
      </c>
      <c r="E23" s="32"/>
      <c r="F23" s="13"/>
    </row>
    <row r="24" spans="1:12" ht="15.75">
      <c r="A24" s="23" t="s">
        <v>15</v>
      </c>
      <c r="B24" s="125">
        <v>2141</v>
      </c>
      <c r="C24" s="33"/>
      <c r="D24" s="141">
        <v>2300</v>
      </c>
      <c r="E24" s="126">
        <f>B24/D24-1</f>
        <v>-6.9130434782608718E-2</v>
      </c>
      <c r="F24" s="135"/>
    </row>
    <row r="25" spans="1:12" ht="18.75">
      <c r="A25" s="24" t="s">
        <v>66</v>
      </c>
      <c r="B25" s="131">
        <v>1.25</v>
      </c>
      <c r="C25" s="132"/>
      <c r="D25" s="229">
        <v>1.3</v>
      </c>
      <c r="E25" s="37"/>
      <c r="F25" s="135"/>
    </row>
    <row r="26" spans="1:12" s="4" customFormat="1" ht="17.25" customHeight="1">
      <c r="A26" s="253"/>
      <c r="B26" s="253"/>
      <c r="C26" s="253"/>
      <c r="D26" s="253"/>
      <c r="E26" s="253"/>
      <c r="F26" s="136"/>
    </row>
    <row r="27" spans="1:12" s="138" customFormat="1" ht="23.25" customHeight="1">
      <c r="A27" s="257" t="s">
        <v>81</v>
      </c>
      <c r="B27" s="257"/>
      <c r="C27" s="257"/>
      <c r="D27" s="257"/>
      <c r="E27" s="257"/>
      <c r="F27" s="136"/>
      <c r="G27" s="137"/>
      <c r="H27" s="48"/>
    </row>
    <row r="28" spans="1:12" s="138" customFormat="1" ht="24.75" customHeight="1">
      <c r="A28" s="258" t="s">
        <v>90</v>
      </c>
      <c r="B28" s="258"/>
      <c r="C28" s="258"/>
      <c r="D28" s="258"/>
      <c r="E28" s="258"/>
      <c r="F28" s="224"/>
      <c r="G28" s="137"/>
      <c r="H28" s="48"/>
      <c r="L28" s="235"/>
    </row>
    <row r="29" spans="1:12" s="138" customFormat="1" ht="34.5" customHeight="1">
      <c r="A29" s="258" t="s">
        <v>82</v>
      </c>
      <c r="B29" s="258"/>
      <c r="C29" s="258"/>
      <c r="D29" s="258"/>
      <c r="E29" s="258"/>
      <c r="F29" s="231"/>
      <c r="G29" s="137"/>
      <c r="H29" s="48"/>
      <c r="L29" s="235"/>
    </row>
    <row r="30" spans="1:12" s="138" customFormat="1">
      <c r="A30" s="258" t="s">
        <v>86</v>
      </c>
      <c r="B30" s="258"/>
      <c r="C30" s="258"/>
      <c r="D30" s="258"/>
      <c r="E30" s="258"/>
      <c r="F30" s="233"/>
      <c r="G30" s="137"/>
      <c r="H30" s="48"/>
      <c r="L30" s="235"/>
    </row>
    <row r="31" spans="1:12" s="139" customFormat="1" ht="33.75" customHeight="1">
      <c r="A31" s="254" t="s">
        <v>87</v>
      </c>
      <c r="B31" s="254"/>
      <c r="C31" s="254"/>
      <c r="D31" s="254"/>
      <c r="E31" s="254"/>
      <c r="F31" s="28"/>
      <c r="G31" s="140"/>
      <c r="L31" s="235"/>
    </row>
    <row r="32" spans="1:12" ht="26.25" customHeight="1">
      <c r="A32" s="255" t="s">
        <v>67</v>
      </c>
      <c r="B32" s="255"/>
      <c r="C32" s="255"/>
      <c r="D32" s="255"/>
      <c r="E32" s="255"/>
      <c r="L32" s="235"/>
    </row>
    <row r="33" spans="1:12">
      <c r="A33" s="253" t="s">
        <v>84</v>
      </c>
      <c r="B33" s="253"/>
      <c r="C33" s="253"/>
      <c r="D33" s="253"/>
      <c r="E33" s="253"/>
      <c r="L33" s="235"/>
    </row>
    <row r="34" spans="1:12">
      <c r="E34" s="6"/>
    </row>
    <row r="38" spans="1:12">
      <c r="A38" s="127"/>
    </row>
  </sheetData>
  <mergeCells count="9">
    <mergeCell ref="A33:E33"/>
    <mergeCell ref="A31:E31"/>
    <mergeCell ref="A32:E32"/>
    <mergeCell ref="A1:E1"/>
    <mergeCell ref="A26:E26"/>
    <mergeCell ref="A27:E27"/>
    <mergeCell ref="A28:E28"/>
    <mergeCell ref="A29:E29"/>
    <mergeCell ref="A30:E30"/>
  </mergeCells>
  <pageMargins left="0.32333333333333331" right="0.78740157499999996" top="0" bottom="0.984251969" header="0.4921259845" footer="0.4921259845"/>
  <pageSetup paperSize="9" scale="9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showGridLines="0" tabSelected="1" zoomScaleNormal="100" workbookViewId="0">
      <selection activeCell="N20" sqref="N20:N25"/>
    </sheetView>
  </sheetViews>
  <sheetFormatPr baseColWidth="10" defaultColWidth="11.42578125" defaultRowHeight="12.75"/>
  <cols>
    <col min="1" max="1" width="76.7109375" style="28" customWidth="1"/>
    <col min="2" max="2" width="11.85546875" style="28" customWidth="1"/>
    <col min="3" max="3" width="2.5703125" style="28" bestFit="1" customWidth="1"/>
    <col min="4" max="5" width="11.85546875" style="28" customWidth="1"/>
    <col min="6" max="6" width="9.140625" style="28" customWidth="1"/>
    <col min="7" max="16384" width="11.42578125" style="28"/>
  </cols>
  <sheetData>
    <row r="1" spans="1:9" s="3" customFormat="1" ht="41.25" customHeight="1">
      <c r="A1" s="256" t="s">
        <v>54</v>
      </c>
      <c r="B1" s="256"/>
      <c r="C1" s="256"/>
      <c r="D1" s="256"/>
      <c r="E1" s="256"/>
      <c r="G1" s="8"/>
    </row>
    <row r="2" spans="1:9" s="3" customFormat="1" ht="15.75">
      <c r="A2" s="5"/>
      <c r="B2" s="29"/>
      <c r="C2" s="29"/>
      <c r="D2" s="6"/>
      <c r="E2" s="6"/>
      <c r="G2" s="8"/>
    </row>
    <row r="3" spans="1:9" s="7" customFormat="1" ht="15">
      <c r="A3" s="21" t="s">
        <v>22</v>
      </c>
      <c r="B3" s="119" t="s">
        <v>76</v>
      </c>
      <c r="C3" s="21"/>
      <c r="D3" s="119" t="s">
        <v>77</v>
      </c>
      <c r="E3" s="27" t="s">
        <v>24</v>
      </c>
    </row>
    <row r="4" spans="1:9" s="124" customFormat="1" ht="6" customHeight="1">
      <c r="A4" s="120"/>
      <c r="B4" s="121"/>
      <c r="C4" s="122"/>
      <c r="D4" s="123"/>
      <c r="E4" s="123"/>
    </row>
    <row r="5" spans="1:9" s="4" customFormat="1" ht="15" customHeight="1">
      <c r="A5" s="23" t="s">
        <v>23</v>
      </c>
      <c r="B5" s="125">
        <v>8305</v>
      </c>
      <c r="C5" s="30"/>
      <c r="D5" s="141">
        <f>+D24-SUM(D19:D23)-SUM(D6:D12)</f>
        <v>3919</v>
      </c>
      <c r="E5" s="126">
        <f>B5/D5-1</f>
        <v>1.1191630517989282</v>
      </c>
      <c r="F5" s="25"/>
      <c r="I5" s="193"/>
    </row>
    <row r="6" spans="1:9" ht="12.75" customHeight="1">
      <c r="A6" s="22" t="s">
        <v>53</v>
      </c>
      <c r="B6" s="195">
        <v>1424</v>
      </c>
      <c r="C6" s="31"/>
      <c r="D6" s="196">
        <v>1280</v>
      </c>
      <c r="E6" s="32"/>
      <c r="F6" s="127"/>
    </row>
    <row r="7" spans="1:9" ht="12.75" customHeight="1">
      <c r="A7" s="22" t="s">
        <v>9</v>
      </c>
      <c r="B7" s="195">
        <v>31</v>
      </c>
      <c r="C7" s="33"/>
      <c r="D7" s="196">
        <v>73</v>
      </c>
      <c r="E7" s="34"/>
      <c r="F7" s="127"/>
      <c r="I7" s="1"/>
    </row>
    <row r="8" spans="1:9" ht="12" customHeight="1">
      <c r="A8" s="22" t="s">
        <v>55</v>
      </c>
      <c r="B8" s="195">
        <v>174</v>
      </c>
      <c r="C8" s="33"/>
      <c r="D8" s="196">
        <v>94</v>
      </c>
      <c r="E8" s="34"/>
      <c r="F8" s="127"/>
    </row>
    <row r="9" spans="1:9" ht="12" customHeight="1">
      <c r="A9" s="22" t="s">
        <v>52</v>
      </c>
      <c r="B9" s="195">
        <v>176</v>
      </c>
      <c r="C9" s="33"/>
      <c r="D9" s="196" t="s">
        <v>42</v>
      </c>
      <c r="E9" s="34"/>
      <c r="F9" s="127"/>
    </row>
    <row r="10" spans="1:9" ht="12" customHeight="1">
      <c r="A10" s="22" t="s">
        <v>30</v>
      </c>
      <c r="B10" s="195">
        <v>613</v>
      </c>
      <c r="C10" s="31"/>
      <c r="D10" s="196">
        <v>690</v>
      </c>
      <c r="E10" s="32"/>
      <c r="F10" s="127"/>
    </row>
    <row r="11" spans="1:9" ht="12.75" customHeight="1">
      <c r="A11" s="22" t="s">
        <v>58</v>
      </c>
      <c r="B11" s="195">
        <v>154</v>
      </c>
      <c r="C11" s="31"/>
      <c r="D11" s="196">
        <v>161</v>
      </c>
      <c r="E11" s="35"/>
      <c r="F11" s="127"/>
    </row>
    <row r="12" spans="1:9" ht="15">
      <c r="A12" s="22" t="s">
        <v>47</v>
      </c>
      <c r="B12" s="195">
        <v>-909</v>
      </c>
      <c r="C12" s="31"/>
      <c r="D12" s="196">
        <v>-746</v>
      </c>
      <c r="E12" s="35"/>
      <c r="F12" s="13"/>
      <c r="H12" s="128"/>
    </row>
    <row r="13" spans="1:9" ht="12.75" customHeight="1">
      <c r="A13" s="47" t="s">
        <v>8</v>
      </c>
      <c r="B13" s="194">
        <v>-467</v>
      </c>
      <c r="C13" s="33"/>
      <c r="D13" s="197">
        <v>-450</v>
      </c>
      <c r="E13" s="32"/>
      <c r="F13" s="13"/>
      <c r="H13" s="1"/>
    </row>
    <row r="14" spans="1:9" s="2" customFormat="1" ht="12.95" customHeight="1">
      <c r="A14" s="47" t="s">
        <v>9</v>
      </c>
      <c r="B14" s="194">
        <v>-10</v>
      </c>
      <c r="C14" s="129"/>
      <c r="D14" s="197">
        <v>-23</v>
      </c>
      <c r="E14" s="35"/>
      <c r="F14" s="13"/>
      <c r="G14" s="1"/>
    </row>
    <row r="15" spans="1:9" s="2" customFormat="1" ht="12.95" customHeight="1">
      <c r="A15" s="47" t="s">
        <v>55</v>
      </c>
      <c r="B15" s="194">
        <v>-33</v>
      </c>
      <c r="C15" s="33"/>
      <c r="D15" s="197">
        <v>-23</v>
      </c>
      <c r="E15" s="32"/>
      <c r="F15" s="13"/>
    </row>
    <row r="16" spans="1:9" ht="12.95" customHeight="1">
      <c r="A16" s="47" t="s">
        <v>52</v>
      </c>
      <c r="B16" s="194">
        <v>-56</v>
      </c>
      <c r="C16" s="33"/>
      <c r="D16" s="197">
        <v>0</v>
      </c>
      <c r="E16" s="32"/>
      <c r="F16" s="13"/>
      <c r="G16" s="2"/>
    </row>
    <row r="17" spans="1:14" ht="12.95" customHeight="1">
      <c r="A17" s="47" t="s">
        <v>30</v>
      </c>
      <c r="B17" s="194">
        <v>-216</v>
      </c>
      <c r="C17" s="33"/>
      <c r="D17" s="197">
        <v>-234</v>
      </c>
      <c r="E17" s="32"/>
      <c r="F17" s="13"/>
    </row>
    <row r="18" spans="1:14" s="2" customFormat="1" ht="12.95" customHeight="1">
      <c r="A18" s="47" t="s">
        <v>48</v>
      </c>
      <c r="B18" s="194">
        <f>-51-76</f>
        <v>-127</v>
      </c>
      <c r="C18" s="130"/>
      <c r="D18" s="197">
        <v>-16</v>
      </c>
      <c r="E18" s="35"/>
      <c r="F18" s="13"/>
      <c r="G18" s="28"/>
    </row>
    <row r="19" spans="1:14" ht="12.95" customHeight="1">
      <c r="A19" s="22" t="s">
        <v>25</v>
      </c>
      <c r="B19" s="195">
        <v>111</v>
      </c>
      <c r="C19" s="36"/>
      <c r="D19" s="196">
        <v>113</v>
      </c>
      <c r="E19" s="32"/>
      <c r="F19" s="127"/>
      <c r="G19" s="2"/>
      <c r="H19" s="128"/>
    </row>
    <row r="20" spans="1:14" ht="26.25" customHeight="1">
      <c r="A20" s="22" t="s">
        <v>16</v>
      </c>
      <c r="B20" s="195">
        <v>-4</v>
      </c>
      <c r="C20" s="36"/>
      <c r="D20" s="196">
        <v>-11</v>
      </c>
      <c r="E20" s="32"/>
      <c r="F20" s="127"/>
      <c r="N20" s="234"/>
    </row>
    <row r="21" spans="1:14" ht="25.5" customHeight="1">
      <c r="A21" s="22" t="s">
        <v>49</v>
      </c>
      <c r="B21" s="195">
        <v>41</v>
      </c>
      <c r="C21" s="36"/>
      <c r="D21" s="196">
        <v>-18</v>
      </c>
      <c r="E21" s="34"/>
      <c r="F21" s="127"/>
      <c r="N21" s="234"/>
    </row>
    <row r="22" spans="1:14" ht="12.75" customHeight="1" collapsed="1">
      <c r="A22" s="44" t="s">
        <v>64</v>
      </c>
      <c r="B22" s="195">
        <v>-4484</v>
      </c>
      <c r="C22" s="36"/>
      <c r="D22" s="196">
        <v>99</v>
      </c>
      <c r="E22" s="32"/>
      <c r="F22" s="127"/>
      <c r="H22" s="128"/>
      <c r="N22" s="234"/>
    </row>
    <row r="23" spans="1:14" ht="15" collapsed="1">
      <c r="A23" s="44" t="s">
        <v>65</v>
      </c>
      <c r="B23" s="195">
        <v>0</v>
      </c>
      <c r="C23" s="36"/>
      <c r="D23" s="196">
        <v>48</v>
      </c>
      <c r="E23" s="32"/>
      <c r="F23" s="13"/>
      <c r="K23" s="234"/>
      <c r="N23" s="234"/>
    </row>
    <row r="24" spans="1:14" ht="15.75">
      <c r="A24" s="23" t="s">
        <v>15</v>
      </c>
      <c r="B24" s="125">
        <v>5632</v>
      </c>
      <c r="C24" s="33"/>
      <c r="D24" s="141">
        <v>5702</v>
      </c>
      <c r="E24" s="126">
        <f>B24/D24-1</f>
        <v>-1.2276394247632383E-2</v>
      </c>
      <c r="F24" s="135"/>
      <c r="K24" s="234"/>
      <c r="N24" s="234"/>
    </row>
    <row r="25" spans="1:14" ht="18.75">
      <c r="A25" s="24" t="s">
        <v>66</v>
      </c>
      <c r="B25" s="131">
        <v>6.6</v>
      </c>
      <c r="C25" s="132"/>
      <c r="D25" s="229">
        <v>3.04</v>
      </c>
      <c r="E25" s="37"/>
      <c r="F25" s="13"/>
      <c r="K25" s="234"/>
      <c r="N25" s="234"/>
    </row>
    <row r="26" spans="1:14" s="4" customFormat="1" ht="17.25" customHeight="1">
      <c r="A26" s="133"/>
      <c r="B26" s="134"/>
      <c r="C26" s="134"/>
      <c r="D26" s="134"/>
      <c r="E26" s="6"/>
      <c r="F26" s="135"/>
      <c r="G26" s="28"/>
      <c r="K26" s="234"/>
    </row>
    <row r="27" spans="1:14" ht="25.5" customHeight="1">
      <c r="A27" s="257" t="s">
        <v>85</v>
      </c>
      <c r="B27" s="257"/>
      <c r="C27" s="257"/>
      <c r="D27" s="257"/>
      <c r="E27" s="257"/>
      <c r="F27" s="182"/>
      <c r="G27" s="137"/>
      <c r="K27" s="234"/>
    </row>
    <row r="28" spans="1:14" ht="24" customHeight="1">
      <c r="A28" s="258" t="s">
        <v>90</v>
      </c>
      <c r="B28" s="258"/>
      <c r="C28" s="258"/>
      <c r="D28" s="258"/>
      <c r="E28" s="258"/>
      <c r="F28" s="225"/>
      <c r="G28" s="137"/>
      <c r="K28" s="234"/>
    </row>
    <row r="29" spans="1:14" ht="36" customHeight="1">
      <c r="A29" s="258" t="s">
        <v>82</v>
      </c>
      <c r="B29" s="258"/>
      <c r="C29" s="258"/>
      <c r="D29" s="258"/>
      <c r="E29" s="258"/>
      <c r="F29" s="232"/>
      <c r="G29" s="137"/>
    </row>
    <row r="30" spans="1:14" s="139" customFormat="1">
      <c r="A30" s="257" t="s">
        <v>89</v>
      </c>
      <c r="B30" s="259"/>
      <c r="C30" s="259"/>
      <c r="D30" s="259"/>
      <c r="E30" s="259"/>
      <c r="F30" s="28"/>
    </row>
    <row r="31" spans="1:14" s="139" customFormat="1" ht="33.75" customHeight="1">
      <c r="A31" s="257" t="s">
        <v>88</v>
      </c>
      <c r="B31" s="259"/>
      <c r="C31" s="259"/>
      <c r="D31" s="259"/>
      <c r="E31" s="259"/>
      <c r="F31" s="28"/>
    </row>
    <row r="32" spans="1:14" ht="22.5" customHeight="1">
      <c r="A32" s="254" t="s">
        <v>67</v>
      </c>
      <c r="B32" s="254"/>
      <c r="C32" s="254"/>
      <c r="D32" s="254"/>
      <c r="E32" s="254"/>
    </row>
    <row r="33" spans="1:5">
      <c r="A33" s="253" t="s">
        <v>83</v>
      </c>
      <c r="B33" s="253"/>
      <c r="C33" s="253"/>
      <c r="D33" s="253"/>
      <c r="E33" s="253"/>
    </row>
    <row r="34" spans="1:5">
      <c r="E34" s="6"/>
    </row>
    <row r="38" spans="1:5">
      <c r="A38" s="127"/>
    </row>
  </sheetData>
  <mergeCells count="8">
    <mergeCell ref="A33:E33"/>
    <mergeCell ref="A32:E32"/>
    <mergeCell ref="A1:E1"/>
    <mergeCell ref="A27:E27"/>
    <mergeCell ref="A30:E30"/>
    <mergeCell ref="A28:E28"/>
    <mergeCell ref="A29:E29"/>
    <mergeCell ref="A31:E31"/>
  </mergeCells>
  <pageMargins left="0.32333333333333331" right="0.27559055118110237" top="0" bottom="0.15748031496062992" header="0.23622047244094491" footer="0.1968503937007874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5</vt:i4>
      </vt:variant>
      <vt:variant>
        <vt:lpstr>Plages nommées</vt:lpstr>
      </vt:variant>
      <vt:variant>
        <vt:i4>5</vt:i4>
      </vt:variant>
    </vt:vector>
  </HeadingPairs>
  <TitlesOfParts>
    <vt:vector size="10" baseType="lpstr">
      <vt:lpstr>Business Net Income Q3 2017</vt:lpstr>
      <vt:lpstr>Business Net Income 9M-2017</vt:lpstr>
      <vt:lpstr>Consolidated P&amp;L</vt:lpstr>
      <vt:lpstr>Reconciliation Q3 2017</vt:lpstr>
      <vt:lpstr>Reconciliation 9M 2017</vt:lpstr>
      <vt:lpstr>'Business Net Income 9M-2017'!Zone_d_impression</vt:lpstr>
      <vt:lpstr>'Business Net Income Q3 2017'!Zone_d_impression</vt:lpstr>
      <vt:lpstr>'Consolidated P&amp;L'!Zone_d_impression</vt:lpstr>
      <vt:lpstr>'Reconciliation 9M 2017'!Zone_d_impression</vt:lpstr>
      <vt:lpstr>'Reconciliation Q3 2017'!Zone_d_impression</vt:lpstr>
    </vt:vector>
  </TitlesOfParts>
  <Company>sanofi-aventis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I0150149</dc:creator>
  <cp:lastModifiedBy>Bertout, Cecile SA/FR</cp:lastModifiedBy>
  <cp:lastPrinted>2017-10-18T13:31:20Z</cp:lastPrinted>
  <dcterms:created xsi:type="dcterms:W3CDTF">2012-01-27T10:37:28Z</dcterms:created>
  <dcterms:modified xsi:type="dcterms:W3CDTF">2017-10-31T14:58:36Z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_AdHocReviewCycleID">
    <vt:i4>1846410597</vt:i4>
  </property>
  <property fmtid="{D5CDD505-2E9C-101B-9397-08002B2CF9AE}" pid="4" name="_NewReviewCycle">
    <vt:lpwstr/>
  </property>
  <property fmtid="{D5CDD505-2E9C-101B-9397-08002B2CF9AE}" pid="5" name="_EmailSubject">
    <vt:lpwstr>CONFIDENTIAL: FOR CCIP REVIEW - Q3 2017 IR MATERIALS</vt:lpwstr>
  </property>
  <property fmtid="{D5CDD505-2E9C-101B-9397-08002B2CF9AE}" pid="6" name="_AuthorEmail">
    <vt:lpwstr>Julien.Paquier@sanofi.com</vt:lpwstr>
  </property>
  <property fmtid="{D5CDD505-2E9C-101B-9397-08002B2CF9AE}" pid="7" name="_AuthorEmailDisplayName">
    <vt:lpwstr>Paquier, Julien /FR</vt:lpwstr>
  </property>
  <property fmtid="{D5CDD505-2E9C-101B-9397-08002B2CF9AE}" pid="8" name="_PreviousAdHocReviewCycleID">
    <vt:i4>568964388</vt:i4>
  </property>
  <property fmtid="{D5CDD505-2E9C-101B-9397-08002B2CF9AE}" pid="9" name="_ReviewingToolsShownOnce">
    <vt:lpwstr/>
  </property>
</Properties>
</file>