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555" windowWidth="15195" windowHeight="6990" tabRatio="615" activeTab="3"/>
  </bookViews>
  <sheets>
    <sheet name="Business Net Income Q4 2017" sheetId="16" r:id="rId1"/>
    <sheet name="Business Net Income 12M-2017" sheetId="13" r:id="rId2"/>
    <sheet name="Reconciliation Q4-2017" sheetId="7" r:id="rId3"/>
    <sheet name="Reconciliation 12M 2017" sheetId="17" r:id="rId4"/>
    <sheet name="Consolidated P&amp;L" sheetId="1" r:id="rId5"/>
    <sheet name="Change in net debt" sheetId="11" r:id="rId6"/>
    <sheet name="Balance sheet" sheetId="12" r:id="rId7"/>
    <sheet name="Feuil1" sheetId="18" r:id="rId8"/>
  </sheets>
  <definedNames>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Z_SCORE" hidden="1">"c1339"</definedName>
    <definedName name="_xlnm.Print_Area" localSheetId="6">'Balance sheet'!$A$1:$G$18</definedName>
    <definedName name="_xlnm.Print_Area" localSheetId="1">'Business Net Income 12M-2017'!$A$1:$O$37</definedName>
    <definedName name="_xlnm.Print_Area" localSheetId="0">'Business Net Income Q4 2017'!$A$1:$O$37</definedName>
    <definedName name="_xlnm.Print_Area" localSheetId="5">'Change in net debt'!$A$1:$C$28</definedName>
    <definedName name="_xlnm.Print_Area" localSheetId="4">'Consolidated P&amp;L'!$A$1:$E$35</definedName>
    <definedName name="_xlnm.Print_Area" localSheetId="3">'Reconciliation 12M 2017'!$A$1:$G$35</definedName>
    <definedName name="_xlnm.Print_Area" localSheetId="2">'Reconciliation Q4-2017'!$A$1:$F$34</definedName>
  </definedNames>
  <calcPr calcId="145621" calcOnSave="0"/>
</workbook>
</file>

<file path=xl/calcChain.xml><?xml version="1.0" encoding="utf-8"?>
<calcChain xmlns="http://schemas.openxmlformats.org/spreadsheetml/2006/main">
  <c r="D11" i="17" l="1"/>
  <c r="D23" i="17" s="1"/>
  <c r="B11" i="17"/>
  <c r="B23" i="17" s="1"/>
  <c r="B11" i="7"/>
  <c r="B23" i="7" s="1"/>
  <c r="D11" i="7"/>
  <c r="D23" i="7" s="1"/>
  <c r="F23" i="7" l="1"/>
  <c r="F4" i="7"/>
  <c r="B8" i="1" l="1"/>
  <c r="B18" i="1" s="1"/>
  <c r="B21" i="1" s="1"/>
  <c r="B24" i="1" s="1"/>
  <c r="B26" i="1" s="1"/>
  <c r="B28" i="1" s="1"/>
  <c r="B31" i="1" s="1"/>
  <c r="B30" i="1" l="1"/>
  <c r="F15" i="12"/>
  <c r="F11" i="12"/>
  <c r="F6" i="12"/>
  <c r="G15" i="12"/>
  <c r="G11" i="12"/>
  <c r="G6" i="12"/>
  <c r="C15" i="12"/>
  <c r="C11" i="12"/>
  <c r="B15" i="12"/>
  <c r="B11" i="12"/>
  <c r="C9" i="11"/>
  <c r="D8" i="1"/>
  <c r="D18" i="1" s="1"/>
  <c r="D21" i="1" s="1"/>
  <c r="D24" i="1" s="1"/>
  <c r="D30" i="1" s="1"/>
  <c r="E8" i="1"/>
  <c r="E18" i="1" s="1"/>
  <c r="E21" i="1" s="1"/>
  <c r="E24" i="1" s="1"/>
  <c r="C8" i="1"/>
  <c r="C18" i="1" s="1"/>
  <c r="C21" i="1" s="1"/>
  <c r="C24" i="1" s="1"/>
  <c r="F14" i="13"/>
  <c r="F12" i="13"/>
  <c r="F9" i="13"/>
  <c r="F18" i="13" s="1"/>
  <c r="F19" i="13" s="1"/>
  <c r="F8" i="13"/>
  <c r="B14" i="13"/>
  <c r="B12" i="13"/>
  <c r="B9" i="13"/>
  <c r="B10" i="13" s="1"/>
  <c r="B8" i="13"/>
  <c r="M17" i="13"/>
  <c r="M16" i="13"/>
  <c r="M15" i="13"/>
  <c r="M13" i="13"/>
  <c r="M11" i="13"/>
  <c r="M7" i="13"/>
  <c r="M6" i="13"/>
  <c r="M5" i="13"/>
  <c r="N14" i="13"/>
  <c r="N12" i="13"/>
  <c r="N9" i="13"/>
  <c r="N18" i="13" s="1"/>
  <c r="N8" i="13"/>
  <c r="G14" i="13"/>
  <c r="G12" i="13"/>
  <c r="G9" i="13"/>
  <c r="G10" i="13" s="1"/>
  <c r="G8" i="13"/>
  <c r="C14" i="13"/>
  <c r="C12" i="13"/>
  <c r="C9" i="13"/>
  <c r="C18" i="13" s="1"/>
  <c r="C19" i="13" s="1"/>
  <c r="C8" i="13"/>
  <c r="M17" i="16"/>
  <c r="M16" i="16"/>
  <c r="M15" i="16"/>
  <c r="M13" i="16"/>
  <c r="M11" i="16"/>
  <c r="M7" i="16"/>
  <c r="M6" i="16"/>
  <c r="M5" i="16"/>
  <c r="O5" i="16" s="1"/>
  <c r="F14" i="16"/>
  <c r="F12" i="16"/>
  <c r="F9" i="16"/>
  <c r="F18" i="16" s="1"/>
  <c r="F19" i="16" s="1"/>
  <c r="F8" i="16"/>
  <c r="N18" i="16"/>
  <c r="N19" i="16" s="1"/>
  <c r="N14" i="16"/>
  <c r="N12" i="16"/>
  <c r="N9" i="16"/>
  <c r="N10" i="16" s="1"/>
  <c r="N8" i="16"/>
  <c r="G14" i="16"/>
  <c r="G12" i="16"/>
  <c r="G9" i="16"/>
  <c r="G18" i="16" s="1"/>
  <c r="G19" i="16" s="1"/>
  <c r="G8" i="16"/>
  <c r="C14" i="16"/>
  <c r="C12" i="16"/>
  <c r="C9" i="16"/>
  <c r="C10" i="16" s="1"/>
  <c r="C8" i="16"/>
  <c r="E26" i="1" l="1"/>
  <c r="E28" i="1" s="1"/>
  <c r="E31" i="1" s="1"/>
  <c r="E30" i="1"/>
  <c r="C26" i="1"/>
  <c r="C28" i="1" s="1"/>
  <c r="C31" i="1" s="1"/>
  <c r="C30" i="1"/>
  <c r="N10" i="13"/>
  <c r="C10" i="13"/>
  <c r="C12" i="11"/>
  <c r="D26" i="1"/>
  <c r="D28" i="1" s="1"/>
  <c r="D31" i="1" s="1"/>
  <c r="F10" i="13"/>
  <c r="G10" i="16"/>
  <c r="G17" i="12"/>
  <c r="C17" i="12"/>
  <c r="F17" i="12"/>
  <c r="F10" i="16"/>
  <c r="B17" i="12"/>
  <c r="M9" i="13"/>
  <c r="M10" i="13" s="1"/>
  <c r="M14" i="13"/>
  <c r="M8" i="13"/>
  <c r="B18" i="13"/>
  <c r="B19" i="13" s="1"/>
  <c r="M12" i="13"/>
  <c r="N24" i="13"/>
  <c r="N19" i="13"/>
  <c r="G18" i="13"/>
  <c r="G19" i="13" s="1"/>
  <c r="N24" i="16"/>
  <c r="C18" i="16"/>
  <c r="C19" i="16" s="1"/>
  <c r="K18" i="13"/>
  <c r="J18" i="13"/>
  <c r="M9" i="16"/>
  <c r="M18" i="16" s="1"/>
  <c r="M24" i="16" s="1"/>
  <c r="B9" i="16"/>
  <c r="B18" i="16" s="1"/>
  <c r="K18" i="16"/>
  <c r="J18" i="16"/>
  <c r="C24" i="11" l="1"/>
  <c r="M18" i="13"/>
  <c r="M19" i="13" s="1"/>
  <c r="N29" i="13"/>
  <c r="N25" i="13"/>
  <c r="N25" i="16"/>
  <c r="N29" i="16"/>
  <c r="B9" i="11"/>
  <c r="B12" i="11" s="1"/>
  <c r="B24" i="11" s="1"/>
  <c r="M24" i="13" l="1"/>
  <c r="M19" i="16"/>
  <c r="M14" i="16"/>
  <c r="M12" i="16"/>
  <c r="M10" i="16"/>
  <c r="M8" i="16"/>
  <c r="B19" i="16"/>
  <c r="B14" i="16"/>
  <c r="B12" i="16"/>
  <c r="B10" i="16"/>
  <c r="B8" i="16"/>
  <c r="D5" i="16"/>
  <c r="D6" i="16"/>
  <c r="D7" i="16"/>
  <c r="D9" i="16"/>
  <c r="D11" i="16"/>
  <c r="D13" i="16"/>
  <c r="D18" i="16"/>
  <c r="H18" i="16"/>
  <c r="H13" i="16"/>
  <c r="H11" i="16"/>
  <c r="H9" i="16"/>
  <c r="H7" i="16"/>
  <c r="H6" i="16"/>
  <c r="H5" i="16"/>
  <c r="O31" i="16"/>
  <c r="O27" i="16"/>
  <c r="O18" i="16"/>
  <c r="O13" i="16"/>
  <c r="O11" i="16"/>
  <c r="O9" i="16"/>
  <c r="O7" i="16"/>
  <c r="O6" i="16"/>
  <c r="M25" i="16"/>
  <c r="M25" i="13" l="1"/>
  <c r="O24" i="13"/>
  <c r="M29" i="13"/>
  <c r="M29" i="16"/>
  <c r="O29" i="16" s="1"/>
  <c r="O24" i="16"/>
  <c r="O31" i="13"/>
  <c r="O29" i="13"/>
  <c r="O27" i="13"/>
  <c r="O18" i="13"/>
  <c r="H18" i="13"/>
  <c r="D18" i="13"/>
  <c r="O13" i="13"/>
  <c r="H13" i="13"/>
  <c r="D13" i="13"/>
  <c r="O11" i="13"/>
  <c r="H11" i="13"/>
  <c r="D11" i="13"/>
  <c r="O9" i="13"/>
  <c r="H9" i="13"/>
  <c r="D9" i="13"/>
  <c r="O7" i="13"/>
  <c r="H7" i="13"/>
  <c r="D7" i="13"/>
  <c r="O6" i="13"/>
  <c r="H6" i="13"/>
  <c r="D6" i="13"/>
  <c r="O5" i="13"/>
  <c r="H5" i="13"/>
  <c r="D5" i="13"/>
  <c r="F4" i="17"/>
  <c r="F23" i="17"/>
</calcChain>
</file>

<file path=xl/sharedStrings.xml><?xml version="1.0" encoding="utf-8"?>
<sst xmlns="http://schemas.openxmlformats.org/spreadsheetml/2006/main" count="236" uniqueCount="154">
  <si>
    <t>Net sales</t>
  </si>
  <si>
    <t>Other revenues</t>
  </si>
  <si>
    <t>Cost of sales</t>
  </si>
  <si>
    <t>Gross profit</t>
  </si>
  <si>
    <t>Research and development expenses</t>
  </si>
  <si>
    <t>Selling and general expenses</t>
  </si>
  <si>
    <t>Other operating income</t>
  </si>
  <si>
    <t>Other operating expenses</t>
  </si>
  <si>
    <t>Amortization of intangible assets</t>
  </si>
  <si>
    <t>Impairment of intangible assets</t>
  </si>
  <si>
    <t>Operating income</t>
  </si>
  <si>
    <t>Financial income</t>
  </si>
  <si>
    <t>Income before tax and associates and joint ventures</t>
  </si>
  <si>
    <t>Income tax expense</t>
  </si>
  <si>
    <t>Share of profit / loss of associates and joint ventures</t>
  </si>
  <si>
    <t>Net income attributable to non-controlling interests</t>
  </si>
  <si>
    <t>Business net income</t>
  </si>
  <si>
    <t>Share of items listed above attributable to non-controlling interests</t>
  </si>
  <si>
    <t>Average number of shares outstanding (million)</t>
  </si>
  <si>
    <t>Pharmaceuticals</t>
  </si>
  <si>
    <t>Vaccines</t>
  </si>
  <si>
    <t>As % of net sales</t>
  </si>
  <si>
    <t>Business operating income</t>
  </si>
  <si>
    <t>€ million</t>
  </si>
  <si>
    <t>Net income attributable to equity holders of Sanofi</t>
  </si>
  <si>
    <t>Reconciliation of business net income to consolidated net income attributable to equity holders of Sanofi</t>
  </si>
  <si>
    <t>Change</t>
  </si>
  <si>
    <t>Financial expenses</t>
  </si>
  <si>
    <t>Net income excluding the held for exchange Animal Health business</t>
  </si>
  <si>
    <t>Net income from the held for exchange Animal Health Business</t>
  </si>
  <si>
    <t xml:space="preserve">Net income </t>
  </si>
  <si>
    <t>Others</t>
  </si>
  <si>
    <t>Total Group</t>
  </si>
  <si>
    <t>Gross Profit</t>
  </si>
  <si>
    <t>CONSOLIDATED INCOME STATEMENTS</t>
  </si>
  <si>
    <t>Restructuring costs and similar items</t>
  </si>
  <si>
    <t>IFRS Earnings per share (in euros)</t>
  </si>
  <si>
    <t>Earnings per share excluding the held for exchange Animal Health Business (in euros)</t>
  </si>
  <si>
    <t>Tax rate**</t>
  </si>
  <si>
    <t xml:space="preserve">Depreciation, amortization and impairment of property, plant and equipment and software </t>
  </si>
  <si>
    <t>Gains and losses on disposals of non-current assets, net of tax</t>
  </si>
  <si>
    <t>Other non cash items</t>
  </si>
  <si>
    <t>Acquisitions of property, plant and equipment and software</t>
  </si>
  <si>
    <t>Acquisitions of intangible assets excluding software</t>
  </si>
  <si>
    <t>Restructuring costs and similar items paid</t>
  </si>
  <si>
    <t>Proceeds from disposals of property, plant and equipment, intangible assets and other non-current assets net of tax</t>
  </si>
  <si>
    <t>Issuance of Sanofi shares</t>
  </si>
  <si>
    <t>Dividends paid to shareholders of Sanofi</t>
  </si>
  <si>
    <t>Acquisition of treasury shares</t>
  </si>
  <si>
    <t>Transactions with non-controlling interests including dividends</t>
  </si>
  <si>
    <t>Foreign exchange impact</t>
  </si>
  <si>
    <t xml:space="preserve">Other items </t>
  </si>
  <si>
    <t>Change in net debt</t>
  </si>
  <si>
    <r>
      <t>(1)</t>
    </r>
    <r>
      <rPr>
        <sz val="9"/>
        <color theme="1"/>
        <rFont val="Arial"/>
        <family val="2"/>
      </rPr>
      <t xml:space="preserve"> </t>
    </r>
    <r>
      <rPr>
        <sz val="8"/>
        <color theme="1"/>
        <rFont val="Arial"/>
        <family val="2"/>
      </rPr>
      <t>Excluding restructuring costs and similar items.</t>
    </r>
  </si>
  <si>
    <t>Equity attributable to equity holders of Sanofi</t>
  </si>
  <si>
    <t>Equity attributable to non-controlling interests</t>
  </si>
  <si>
    <t>Total equity</t>
  </si>
  <si>
    <t>Long-term debt</t>
  </si>
  <si>
    <t>Property, plant and equipment</t>
  </si>
  <si>
    <t xml:space="preserve">Non-current liabilities related to business combinations and to non-controlling interests </t>
  </si>
  <si>
    <t>Intangible assets (including goodwill)</t>
  </si>
  <si>
    <t>Non-current financial assets &amp; investments in associates and deferred tax assets</t>
  </si>
  <si>
    <t>Deferred tax liabilities</t>
  </si>
  <si>
    <t>Non-current assets</t>
  </si>
  <si>
    <t xml:space="preserve">Non-current liabilities </t>
  </si>
  <si>
    <t>Accounts payable &amp; Other current liabilities</t>
  </si>
  <si>
    <t>Inventories, accounts receivable and other current assets</t>
  </si>
  <si>
    <t xml:space="preserve">Current liabilities related to business combinations and to non-controlling interests </t>
  </si>
  <si>
    <t>Cash and cash equivalents</t>
  </si>
  <si>
    <t>Short-term debt and current portion of long-term debt</t>
  </si>
  <si>
    <t>Current assets</t>
  </si>
  <si>
    <t>Current liabilities</t>
  </si>
  <si>
    <t>Assets held for sale or exchange</t>
  </si>
  <si>
    <t>Liabilities related to assets  held for sale or exchange</t>
  </si>
  <si>
    <t xml:space="preserve"> TOTAL ASSETS</t>
  </si>
  <si>
    <t>Q4 2016</t>
  </si>
  <si>
    <r>
      <t xml:space="preserve">Q4 2016 </t>
    </r>
    <r>
      <rPr>
        <b/>
        <vertAlign val="superscript"/>
        <sz val="10"/>
        <rFont val="Arial"/>
        <family val="2"/>
      </rPr>
      <t>(1)</t>
    </r>
  </si>
  <si>
    <r>
      <t xml:space="preserve">2016 </t>
    </r>
    <r>
      <rPr>
        <b/>
        <vertAlign val="superscript"/>
        <sz val="10"/>
        <rFont val="Arial"/>
        <family val="2"/>
      </rPr>
      <t>(1)</t>
    </r>
  </si>
  <si>
    <t>Business net income excl. Animal Health business</t>
  </si>
  <si>
    <t>Business net income of Animal Health business</t>
  </si>
  <si>
    <t xml:space="preserve">  Cost of Sales</t>
  </si>
  <si>
    <t xml:space="preserve">  Research and development expenses</t>
  </si>
  <si>
    <t xml:space="preserve">  As % of net sales</t>
  </si>
  <si>
    <t xml:space="preserve">  Selling and general expenses</t>
  </si>
  <si>
    <t xml:space="preserve">  Other operating income/expenses</t>
  </si>
  <si>
    <t xml:space="preserve">  Net income attributable to non controlling interests </t>
  </si>
  <si>
    <t>Financial income &amp; expenses</t>
  </si>
  <si>
    <t>Income tax expenses</t>
  </si>
  <si>
    <t>Business earnings / share (in €)***</t>
  </si>
  <si>
    <t>Impairment loss on Alnylam investment</t>
  </si>
  <si>
    <t>Other gains and losses and litigation</t>
  </si>
  <si>
    <t>Simplified consolidated balance sheet</t>
  </si>
  <si>
    <t xml:space="preserve">  Share of profit/loss of associates* and joint-ventures</t>
  </si>
  <si>
    <t xml:space="preserve">    Other tax effects</t>
  </si>
  <si>
    <t>Restructuring costs of associates and joint-ventures, and expenses arising from the impact of acquisitions on associates and joint-ventures</t>
  </si>
  <si>
    <t>ASSETS
€ million</t>
  </si>
  <si>
    <t>Dec 31,
2016</t>
  </si>
  <si>
    <r>
      <t>*</t>
    </r>
    <r>
      <rPr>
        <sz val="10"/>
        <color theme="0"/>
        <rFont val="Arial"/>
        <family val="2"/>
      </rPr>
      <t>**</t>
    </r>
    <r>
      <rPr>
        <sz val="10"/>
        <rFont val="Arial"/>
        <family val="2"/>
      </rPr>
      <t xml:space="preserve"> Net of tax.</t>
    </r>
  </si>
  <si>
    <t>Q4 2017</t>
  </si>
  <si>
    <t>Fourth-quarter 2017</t>
  </si>
  <si>
    <t>Business net income statement - Q4 2017</t>
  </si>
  <si>
    <t>Business net income statement - Full Year 2017</t>
  </si>
  <si>
    <r>
      <t xml:space="preserve">2017 </t>
    </r>
    <r>
      <rPr>
        <b/>
        <vertAlign val="superscript"/>
        <sz val="10"/>
        <rFont val="Arial"/>
        <family val="2"/>
      </rPr>
      <t>(1)</t>
    </r>
  </si>
  <si>
    <r>
      <t xml:space="preserve">Q4 2017 </t>
    </r>
    <r>
      <rPr>
        <b/>
        <vertAlign val="superscript"/>
        <sz val="10"/>
        <rFont val="Arial"/>
        <family val="2"/>
      </rPr>
      <t>(1)</t>
    </r>
  </si>
  <si>
    <t>Dec 31,
2017</t>
  </si>
  <si>
    <t xml:space="preserve"> TOTAL EQUITY &amp; LIABILITIES</t>
  </si>
  <si>
    <t>EQUITY &amp; LIABILITIES
€ million</t>
  </si>
  <si>
    <t>Expenses arising from the impact of acquisitions on inventories</t>
  </si>
  <si>
    <t>*** Based on an average number of shares outstanding of 1,252.9 million in the fourth quarter of 2017 and 1,282.9 million in the fourth quarter of 2016.</t>
  </si>
  <si>
    <t>*** Based on an average number of shares outstanding of 1,256.9 million in 2017 and 1,286.6 million in 2016.</t>
  </si>
  <si>
    <t xml:space="preserve">  Other revenues</t>
  </si>
  <si>
    <t>Net cash-flow from the swap between BI - CHC and Sanofi Animal Health business</t>
  </si>
  <si>
    <r>
      <t>(2)</t>
    </r>
    <r>
      <rPr>
        <sz val="9"/>
        <color theme="1"/>
        <rFont val="Arial"/>
        <family val="2"/>
      </rPr>
      <t xml:space="preserve"> </t>
    </r>
    <r>
      <rPr>
        <sz val="8"/>
        <color theme="1"/>
        <rFont val="Arial"/>
        <family val="2"/>
      </rPr>
      <t>Excluding Animal Health business for the 2016 comparative period.</t>
    </r>
  </si>
  <si>
    <r>
      <t xml:space="preserve">Operating cash flow before changes in working capital </t>
    </r>
    <r>
      <rPr>
        <b/>
        <vertAlign val="superscript"/>
        <sz val="12"/>
        <color theme="1"/>
        <rFont val="Arial"/>
        <family val="2"/>
      </rPr>
      <t>(1)/(2)</t>
    </r>
  </si>
  <si>
    <r>
      <t xml:space="preserve">Changes in working capital </t>
    </r>
    <r>
      <rPr>
        <vertAlign val="superscript"/>
        <sz val="10"/>
        <color theme="1"/>
        <rFont val="Arial"/>
        <family val="2"/>
      </rPr>
      <t>(1)</t>
    </r>
  </si>
  <si>
    <r>
      <t>Free cash flow</t>
    </r>
    <r>
      <rPr>
        <b/>
        <vertAlign val="superscript"/>
        <sz val="12"/>
        <color theme="1"/>
        <rFont val="Arial"/>
        <family val="2"/>
      </rPr>
      <t xml:space="preserve"> (1)/(2)</t>
    </r>
  </si>
  <si>
    <t>Amortization &amp; impairment of intangible assets</t>
  </si>
  <si>
    <r>
      <t xml:space="preserve">Amortization of intangible assets </t>
    </r>
    <r>
      <rPr>
        <vertAlign val="superscript"/>
        <sz val="9"/>
        <color theme="1"/>
        <rFont val="Arial"/>
        <family val="2"/>
      </rPr>
      <t>(1)</t>
    </r>
  </si>
  <si>
    <r>
      <t>Other gains and losses, and litigation</t>
    </r>
    <r>
      <rPr>
        <vertAlign val="superscript"/>
        <sz val="10"/>
        <color theme="1"/>
        <rFont val="Arial"/>
        <family val="2"/>
      </rPr>
      <t xml:space="preserve"> (2)</t>
    </r>
  </si>
  <si>
    <t>(1) Of which related to amortization expense generated by the remeasurement of intangible assets as part of business combinations: €407 million in the fourth quarter of 2017 and €374 million in the fourth quarter of 2016.</t>
  </si>
  <si>
    <r>
      <t>(2)</t>
    </r>
    <r>
      <rPr>
        <sz val="10"/>
        <color theme="0"/>
        <rFont val="Geneva"/>
      </rPr>
      <t xml:space="preserve"> </t>
    </r>
    <r>
      <rPr>
        <sz val="10"/>
        <rFont val="Geneva"/>
      </rPr>
      <t>In 2016, gain on Sanofi Pasteur MSD investment in associates and joint-ventures upon termination of the joint-venture.</t>
    </r>
  </si>
  <si>
    <r>
      <t>Other gains and losses, and litigation</t>
    </r>
    <r>
      <rPr>
        <vertAlign val="superscript"/>
        <sz val="10"/>
        <color theme="1"/>
        <rFont val="Arial"/>
        <family val="2"/>
      </rPr>
      <t xml:space="preserve"> (2)/(3)</t>
    </r>
  </si>
  <si>
    <t>(3) In 2016, gain on Sanofi Pasteur MSD investment in associates and joint-ventures upon termination of the joint-venture.</t>
  </si>
  <si>
    <t>(1) Animal Health results and gain on disposal are reported separately in accordance with IFRS 5 (Non-Current Assets Held for Sale and Discontinued Operations).</t>
  </si>
  <si>
    <t>Fair value remeasurement of contingent consideration</t>
  </si>
  <si>
    <t>Non-current provisions and other non-current liabilities</t>
  </si>
  <si>
    <r>
      <t>**</t>
    </r>
    <r>
      <rPr>
        <sz val="10"/>
        <color theme="0"/>
        <rFont val="Arial"/>
        <family val="2"/>
      </rPr>
      <t>*</t>
    </r>
    <r>
      <rPr>
        <sz val="10"/>
        <rFont val="Arial"/>
        <family val="2"/>
      </rPr>
      <t xml:space="preserve"> Determined on the basis of Business income before tax, associates, and non-controlling interests.</t>
    </r>
  </si>
  <si>
    <r>
      <t>Tax effect of items listed above</t>
    </r>
    <r>
      <rPr>
        <vertAlign val="superscript"/>
        <sz val="10"/>
        <rFont val="Arial"/>
        <family val="2"/>
      </rPr>
      <t xml:space="preserve"> (4)/(5)</t>
    </r>
    <r>
      <rPr>
        <sz val="10"/>
        <rFont val="Arial"/>
        <family val="2"/>
      </rPr>
      <t>:</t>
    </r>
  </si>
  <si>
    <t>(7) In 2017, net gain resulting from the divestment of the Animal Health business (including the closing in Mexico in Q4-2017).</t>
  </si>
  <si>
    <t>(8) In 2016, includes the following items: impact of the discontinuation of depreciation and impairment of Property, Plant &amp; Equipment starting at IFRS 5 application (Non-current held for sale and discontinued operations), impact of the amortization and impairment of intangible assets until IFRS 5 application, costs incurred as a result of the divestment as well as the tax effect of these items.</t>
  </si>
  <si>
    <t>(9) In 2016, includes the following items: impact of the discontinuation of the equity accounting of the Sanofi Pasteur MSD business net income since the announcement by Sanofi and Merck of their intent to end their joint vaccine operations in Europe.</t>
  </si>
  <si>
    <t>(10) Based on an average number of shares outstanding of 1,256.9 million in 2017 and 1,286.6 million in 2016.</t>
  </si>
  <si>
    <r>
      <t>Other tax items</t>
    </r>
    <r>
      <rPr>
        <vertAlign val="superscript"/>
        <sz val="10"/>
        <color theme="1"/>
        <rFont val="Arial"/>
        <family val="2"/>
      </rPr>
      <t xml:space="preserve"> (6)</t>
    </r>
  </si>
  <si>
    <r>
      <t xml:space="preserve">Animal Health items </t>
    </r>
    <r>
      <rPr>
        <vertAlign val="superscript"/>
        <sz val="10"/>
        <color theme="1"/>
        <rFont val="Arial"/>
        <family val="2"/>
      </rPr>
      <t>(7)/(8)</t>
    </r>
  </si>
  <si>
    <r>
      <t xml:space="preserve">Other Sanofi Pasteur MSD items </t>
    </r>
    <r>
      <rPr>
        <vertAlign val="superscript"/>
        <sz val="10"/>
        <color theme="1"/>
        <rFont val="Arial"/>
        <family val="2"/>
      </rPr>
      <t>(9)</t>
    </r>
  </si>
  <si>
    <r>
      <t xml:space="preserve">IFRS earnings per share </t>
    </r>
    <r>
      <rPr>
        <b/>
        <vertAlign val="superscript"/>
        <sz val="12"/>
        <color theme="1"/>
        <rFont val="Arial"/>
        <family val="2"/>
      </rPr>
      <t xml:space="preserve">(10) </t>
    </r>
    <r>
      <rPr>
        <b/>
        <sz val="12"/>
        <color theme="1"/>
        <rFont val="Arial"/>
        <family val="2"/>
      </rPr>
      <t>(in euros)</t>
    </r>
  </si>
  <si>
    <t>(5) In 2016, this lines includes the impact on deferred tax assets and liabilities coming from the reconciliation items (in particular amortization and impairment of intangible assets and restructuring costs).</t>
  </si>
  <si>
    <r>
      <t>(2) In 2017, mainly adjustment to vendor's guarantee provision in connection with past divestment</t>
    </r>
    <r>
      <rPr>
        <sz val="10"/>
        <color theme="0"/>
        <rFont val="Geneva"/>
      </rPr>
      <t>..</t>
    </r>
  </si>
  <si>
    <t>Acquisitions of investments including assumed debt</t>
  </si>
  <si>
    <r>
      <t>Tax effect of items listed above</t>
    </r>
    <r>
      <rPr>
        <vertAlign val="superscript"/>
        <sz val="10"/>
        <rFont val="Arial"/>
        <family val="2"/>
      </rPr>
      <t xml:space="preserve"> (3)/(4)</t>
    </r>
    <r>
      <rPr>
        <sz val="10"/>
        <rFont val="Arial"/>
        <family val="2"/>
      </rPr>
      <t>:</t>
    </r>
  </si>
  <si>
    <r>
      <t>Other tax items</t>
    </r>
    <r>
      <rPr>
        <vertAlign val="superscript"/>
        <sz val="10"/>
        <color theme="1"/>
        <rFont val="Arial"/>
        <family val="2"/>
      </rPr>
      <t xml:space="preserve"> (5)</t>
    </r>
  </si>
  <si>
    <r>
      <t xml:space="preserve">Animal Health items </t>
    </r>
    <r>
      <rPr>
        <vertAlign val="superscript"/>
        <sz val="10"/>
        <color theme="1"/>
        <rFont val="Arial"/>
        <family val="2"/>
      </rPr>
      <t>(6)/(7)</t>
    </r>
  </si>
  <si>
    <r>
      <t xml:space="preserve">Other Sanofi Pasteur MSD items </t>
    </r>
    <r>
      <rPr>
        <vertAlign val="superscript"/>
        <sz val="10"/>
        <color theme="1"/>
        <rFont val="Arial"/>
        <family val="2"/>
      </rPr>
      <t>(8)</t>
    </r>
  </si>
  <si>
    <r>
      <t xml:space="preserve">IFRS earnings per share </t>
    </r>
    <r>
      <rPr>
        <b/>
        <vertAlign val="superscript"/>
        <sz val="12"/>
        <color theme="1"/>
        <rFont val="Arial"/>
        <family val="2"/>
      </rPr>
      <t xml:space="preserve">(9) </t>
    </r>
    <r>
      <rPr>
        <b/>
        <sz val="12"/>
        <color theme="1"/>
        <rFont val="Arial"/>
        <family val="2"/>
      </rPr>
      <t>(in euros)</t>
    </r>
  </si>
  <si>
    <t>(6) In 2017, net gain resulting from the divestment of the Animal Health business (including the closing in Mexico in Q4-2017).</t>
  </si>
  <si>
    <t>(7) In 2016, includes the following items: impact of the discontinuation of depreciation and impairment of Property, Plant &amp; Equipment starting at IFRS 5 application (Non-current held for sale and discontinued operations), impact of the amortization and impairment of intangible assets until IFRS 5 application, costs incurred as a result of the divestment as well as the tax effect of these items.</t>
  </si>
  <si>
    <t>(8) In 2016, includes the following items: impact of the discontinuation of the equity accounting of the Sanofi Pasteur MSD business net income since the announcement by Sanofi and Merck of their intent to end their joint vaccine operations in Europe.</t>
  </si>
  <si>
    <t>(9) Based on an average number of shares outstanding of 1,252.9 million in the fourth quarter of 2017 and 1,282.9 million in the fourth quarter of 2016.</t>
  </si>
  <si>
    <t>(4) In 2016, this lines includes the impact on deferred tax assets and liabilities coming from the reconciliation items (in particular amortization and impairment of intangible assets and restructuring costs).</t>
  </si>
  <si>
    <t>(3) In 2017, this line includes the impact of changes in corporate income tax rates, mainly in France (25% standard rate effective as of January 1, 2022).</t>
  </si>
  <si>
    <t>(4) In 2017, this line includes the impact of changes in corporate income tax rates, mainly in France (25% standard rate effective as of January 1, 2022).</t>
  </si>
  <si>
    <t>(1) Of which related to amortization expense generated by the remeasurement of intangible assets as part of business combinations: €1,726 million in 2017 and €1,550 million in 2016.</t>
  </si>
  <si>
    <t>(5)  Of which: +562m€ litigation gain on French 3% tax on dividends and temporary exceptional surcharge and US tax reform  (1,193)m€.</t>
  </si>
  <si>
    <t>(6)  Of which: +451m€ litigation gain on French 3% tax on dividends and temporary exceptional surcharge and US tax reform  (1,193)m€.</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</si>
</sst>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64" formatCode="_-* #,##0.00\ &quot;€&quot;_-;\-* #,##0.00\ &quot;€&quot;_-;_-* &quot;-&quot;??\ &quot;€&quot;_-;_-@_-"/>
    <numFmt numFmtId="165" formatCode="_-* #,##0.00_-;\-* #,##0.00_-;_-* &quot;-&quot;??_-;_-@_-"/>
    <numFmt numFmtId="166" formatCode="#,##0&quot; &quot;;\(#,##0\)"/>
    <numFmt numFmtId="167" formatCode="#,##0;\(#,##0\)"/>
    <numFmt numFmtId="168" formatCode="_-* #,##0.00\ _D_M_-;\-* #,##0.00\ _D_M_-;_-* &quot;-&quot;??\ _D_M_-;_-@_-"/>
    <numFmt numFmtId="169" formatCode="_-* #,##0\ _D_M_-;\-* #,##0\ _D_M_-;_-* &quot;-&quot;\ _D_M_-;_-@_-"/>
    <numFmt numFmtId="170" formatCode="_-* #,##0\ &quot;DM&quot;_-;\-* #,##0\ &quot;DM&quot;_-;_-* &quot;-&quot;\ &quot;DM&quot;_-;_-@_-"/>
    <numFmt numFmtId="171" formatCode="_-* #,##0.00\ &quot;DM&quot;_-;\-* #,##0.00\ &quot;DM&quot;_-;_-* &quot;-&quot;??\ &quot;DM&quot;_-;_-@_-"/>
    <numFmt numFmtId="172" formatCode="#,##0;\(#,##0\);&quot;-&quot;"/>
    <numFmt numFmtId="173" formatCode="#,##0.000;\(#,##0.000\)"/>
    <numFmt numFmtId="174" formatCode="0.0%"/>
    <numFmt numFmtId="175" formatCode="##,##0.0%;\ \(####0.0%\);\ \-"/>
    <numFmt numFmtId="176" formatCode="#,##0.0;\(#,##0.0\);&quot;-&quot;"/>
    <numFmt numFmtId="177" formatCode="_-* #,##0\ _€_-;\-* #,##0\ _€_-;_-* &quot;-&quot;??\ _€_-;_-@_-"/>
    <numFmt numFmtId="178" formatCode="#,##0;\(#,##0\);\-"/>
    <numFmt numFmtId="179" formatCode="#,##0.00;\(#,##0.00\);\-"/>
    <numFmt numFmtId="180" formatCode="#,##0.0;\(#,##0.0\);\-"/>
    <numFmt numFmtId="181" formatCode="#,##0&quot; &quot;;\(#,##0\);\-"/>
    <numFmt numFmtId="182" formatCode="#,##0&quot;   &quot;;\(#,##0\)&quot; &quot;;\-&quot;   &quot;"/>
    <numFmt numFmtId="183" formatCode="#,##0;\(#,##0\);\ \-\ "/>
    <numFmt numFmtId="184" formatCode="0.000"/>
    <numFmt numFmtId="185" formatCode="##,##0.0%;\ \(####0.0%\);##,##0.0%"/>
  </numFmts>
  <fonts count="93">
    <font>
      <sz val="10"/>
      <name val="Arial"/>
    </font>
    <font>
      <sz val="11"/>
      <color theme="1"/>
      <name val="Calibri"/>
      <family val="2"/>
      <scheme val="minor"/>
    </font>
    <font>
      <sz val="10"/>
      <name val="Arial"/>
      <family val="2"/>
    </font>
    <font>
      <sz val="10"/>
      <name val="Arial"/>
      <family val="2"/>
    </font>
    <font>
      <sz val="10"/>
      <color indexed="9"/>
      <name val="Arial"/>
      <family val="2"/>
    </font>
    <font>
      <i/>
      <sz val="10"/>
      <color indexed="13"/>
      <name val="Arial"/>
      <family val="2"/>
    </font>
    <font>
      <sz val="10"/>
      <color indexed="13"/>
      <name val="Arial"/>
      <family val="2"/>
    </font>
    <font>
      <b/>
      <i/>
      <sz val="9"/>
      <name val="Arial"/>
      <family val="2"/>
    </font>
    <font>
      <b/>
      <sz val="9"/>
      <name val="Arial"/>
      <family val="2"/>
    </font>
    <font>
      <sz val="8"/>
      <name val="Arial"/>
      <family val="2"/>
    </font>
    <font>
      <i/>
      <sz val="10"/>
      <name val="Arial"/>
      <family val="2"/>
    </font>
    <font>
      <sz val="11"/>
      <color indexed="63"/>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54"/>
      <name val="Calibri"/>
      <family val="2"/>
    </font>
    <font>
      <sz val="11"/>
      <color indexed="20"/>
      <name val="Calibri"/>
      <family val="2"/>
    </font>
    <font>
      <sz val="10"/>
      <name val="Geneva"/>
    </font>
    <font>
      <sz val="11"/>
      <color indexed="60"/>
      <name val="Calibri"/>
      <family val="2"/>
    </font>
    <font>
      <b/>
      <sz val="11"/>
      <color indexed="18"/>
      <name val="Times New Roman"/>
      <family val="1"/>
    </font>
    <font>
      <sz val="12"/>
      <color indexed="18"/>
      <name val="MS Sans Serif"/>
      <family val="2"/>
    </font>
    <font>
      <b/>
      <sz val="12"/>
      <color indexed="9"/>
      <name val="Times New Roman"/>
      <family val="1"/>
    </font>
    <font>
      <b/>
      <sz val="11"/>
      <color indexed="18"/>
      <name val="Arial Narrow"/>
      <family val="2"/>
    </font>
    <font>
      <b/>
      <sz val="12"/>
      <color indexed="18"/>
      <name val="Times New Roman"/>
      <family val="1"/>
    </font>
    <font>
      <sz val="11"/>
      <color indexed="56"/>
      <name val="Arial"/>
      <family val="2"/>
    </font>
    <font>
      <b/>
      <sz val="20"/>
      <color indexed="9"/>
      <name val="Times New Roman"/>
      <family val="1"/>
    </font>
    <font>
      <sz val="11"/>
      <color indexed="17"/>
      <name val="Calibri"/>
      <family val="2"/>
    </font>
    <font>
      <b/>
      <sz val="11"/>
      <color indexed="63"/>
      <name val="Calibri"/>
      <family val="2"/>
    </font>
    <font>
      <i/>
      <sz val="11"/>
      <color indexed="23"/>
      <name val="Calibri"/>
      <family val="2"/>
    </font>
    <font>
      <b/>
      <sz val="18"/>
      <color indexed="16"/>
      <name val="Cambria"/>
      <family val="2"/>
    </font>
    <font>
      <b/>
      <sz val="15"/>
      <color indexed="16"/>
      <name val="Calibri"/>
      <family val="2"/>
    </font>
    <font>
      <b/>
      <sz val="13"/>
      <color indexed="16"/>
      <name val="Calibri"/>
      <family val="2"/>
    </font>
    <font>
      <b/>
      <sz val="11"/>
      <color indexed="16"/>
      <name val="Calibri"/>
      <family val="2"/>
    </font>
    <font>
      <b/>
      <sz val="11"/>
      <color indexed="9"/>
      <name val="Calibri"/>
      <family val="2"/>
    </font>
    <font>
      <sz val="8"/>
      <name val="Arial"/>
      <family val="2"/>
    </font>
    <font>
      <sz val="11"/>
      <name val="Times New Roman"/>
      <family val="1"/>
    </font>
    <font>
      <b/>
      <sz val="10"/>
      <name val="Arial"/>
      <family val="2"/>
    </font>
    <font>
      <u/>
      <sz val="10"/>
      <color indexed="14"/>
      <name val="MS Sans Serif"/>
      <family val="2"/>
    </font>
    <font>
      <sz val="18"/>
      <name val="Times New Roman"/>
      <family val="1"/>
    </font>
    <font>
      <b/>
      <sz val="13"/>
      <name val="Times New Roman"/>
      <family val="1"/>
    </font>
    <font>
      <b/>
      <i/>
      <sz val="12"/>
      <name val="Times New Roman"/>
      <family val="1"/>
    </font>
    <font>
      <i/>
      <sz val="12"/>
      <name val="Times New Roman"/>
      <family val="1"/>
    </font>
    <font>
      <sz val="10"/>
      <name val="Courier"/>
      <family val="3"/>
    </font>
    <font>
      <b/>
      <sz val="26"/>
      <color indexed="16"/>
      <name val="Arial"/>
      <family val="2"/>
    </font>
    <font>
      <b/>
      <sz val="12"/>
      <color indexed="62"/>
      <name val="Arial"/>
      <family val="2"/>
    </font>
    <font>
      <sz val="12"/>
      <color indexed="62"/>
      <name val="Arial"/>
      <family val="2"/>
    </font>
    <font>
      <b/>
      <sz val="16"/>
      <color indexed="62"/>
      <name val="Arial"/>
      <family val="2"/>
    </font>
    <font>
      <sz val="10"/>
      <color indexed="62"/>
      <name val="Arial"/>
      <family val="2"/>
    </font>
    <font>
      <sz val="10"/>
      <color indexed="62"/>
      <name val="Geneva"/>
    </font>
    <font>
      <vertAlign val="superscript"/>
      <sz val="7"/>
      <color indexed="62"/>
      <name val="Geneva"/>
    </font>
    <font>
      <b/>
      <sz val="16"/>
      <color indexed="20"/>
      <name val="Arial"/>
      <family val="2"/>
    </font>
    <font>
      <sz val="10"/>
      <color rgb="FFFF0000"/>
      <name val="Arial"/>
      <family val="2"/>
    </font>
    <font>
      <sz val="12"/>
      <color rgb="FFFF0000"/>
      <name val="Arial"/>
      <family val="2"/>
    </font>
    <font>
      <b/>
      <sz val="10"/>
      <color theme="1"/>
      <name val="Arial"/>
      <family val="2"/>
    </font>
    <font>
      <sz val="10"/>
      <color theme="1"/>
      <name val="Arial"/>
      <family val="2"/>
    </font>
    <font>
      <i/>
      <sz val="9"/>
      <color theme="1"/>
      <name val="Arial"/>
      <family val="2"/>
    </font>
    <font>
      <vertAlign val="superscript"/>
      <sz val="10"/>
      <color theme="1"/>
      <name val="Arial"/>
      <family val="2"/>
    </font>
    <font>
      <i/>
      <sz val="10"/>
      <color theme="1"/>
      <name val="Arial"/>
      <family val="2"/>
    </font>
    <font>
      <b/>
      <sz val="11"/>
      <color theme="1"/>
      <name val="Arial"/>
      <family val="2"/>
    </font>
    <font>
      <b/>
      <i/>
      <sz val="11"/>
      <color theme="1"/>
      <name val="Arial"/>
      <family val="2"/>
    </font>
    <font>
      <b/>
      <sz val="12"/>
      <color theme="1"/>
      <name val="Arial"/>
      <family val="2"/>
    </font>
    <font>
      <vertAlign val="superscript"/>
      <sz val="10"/>
      <name val="Arial"/>
      <family val="2"/>
    </font>
    <font>
      <vertAlign val="superscript"/>
      <sz val="9"/>
      <color theme="1"/>
      <name val="Arial"/>
      <family val="2"/>
    </font>
    <font>
      <vertAlign val="superscript"/>
      <sz val="8"/>
      <name val="Arial"/>
      <family val="2"/>
    </font>
    <font>
      <sz val="10"/>
      <name val="Arial"/>
      <family val="2"/>
    </font>
    <font>
      <sz val="10"/>
      <color indexed="16"/>
      <name val="Arial"/>
      <family val="2"/>
    </font>
    <font>
      <b/>
      <vertAlign val="superscript"/>
      <sz val="10"/>
      <name val="Arial"/>
      <family val="2"/>
    </font>
    <font>
      <b/>
      <i/>
      <sz val="10"/>
      <name val="Arial"/>
      <family val="2"/>
    </font>
    <font>
      <sz val="10"/>
      <name val="Arial"/>
      <family val="2"/>
    </font>
    <font>
      <b/>
      <vertAlign val="superscript"/>
      <sz val="12"/>
      <color theme="1"/>
      <name val="Arial"/>
      <family val="2"/>
    </font>
    <font>
      <b/>
      <sz val="9"/>
      <color theme="1"/>
      <name val="Arial"/>
      <family val="2"/>
    </font>
    <font>
      <sz val="9"/>
      <color theme="1"/>
      <name val="Arial"/>
      <family val="2"/>
    </font>
    <font>
      <b/>
      <vertAlign val="superscript"/>
      <sz val="10"/>
      <color theme="1"/>
      <name val="Arial"/>
      <family val="2"/>
    </font>
    <font>
      <sz val="8"/>
      <color theme="1"/>
      <name val="Arial"/>
      <family val="2"/>
    </font>
    <font>
      <vertAlign val="superscript"/>
      <sz val="9"/>
      <name val="Arial"/>
      <family val="2"/>
    </font>
    <font>
      <sz val="10"/>
      <color indexed="12"/>
      <name val="Arial"/>
      <family val="2"/>
    </font>
    <font>
      <sz val="12"/>
      <name val="Arial"/>
      <family val="2"/>
    </font>
    <font>
      <sz val="13"/>
      <color indexed="18"/>
      <name val="Arial"/>
      <family val="2"/>
    </font>
    <font>
      <b/>
      <sz val="12"/>
      <color indexed="18"/>
      <name val="Arial"/>
      <family val="2"/>
    </font>
    <font>
      <sz val="9"/>
      <name val="Arial"/>
      <family val="2"/>
    </font>
    <font>
      <sz val="14"/>
      <color indexed="18"/>
      <name val="Arial"/>
      <family val="2"/>
    </font>
    <font>
      <b/>
      <sz val="10"/>
      <color indexed="18"/>
      <name val="Arial"/>
      <family val="2"/>
    </font>
    <font>
      <sz val="15"/>
      <color indexed="18"/>
      <name val="Arial"/>
      <family val="2"/>
    </font>
    <font>
      <sz val="10"/>
      <color indexed="30"/>
      <name val="Arial"/>
      <family val="2"/>
    </font>
    <font>
      <b/>
      <sz val="12"/>
      <name val="Arial"/>
      <family val="2"/>
    </font>
    <font>
      <b/>
      <i/>
      <sz val="12"/>
      <name val="Arial"/>
      <family val="2"/>
    </font>
    <font>
      <b/>
      <sz val="10"/>
      <color indexed="30"/>
      <name val="Arial"/>
      <family val="2"/>
    </font>
    <font>
      <i/>
      <sz val="10"/>
      <color indexed="16"/>
      <name val="Arial"/>
      <family val="2"/>
    </font>
    <font>
      <b/>
      <sz val="10"/>
      <color theme="0"/>
      <name val="Arial"/>
      <family val="2"/>
    </font>
    <font>
      <i/>
      <sz val="9"/>
      <name val="Arial"/>
      <family val="2"/>
    </font>
    <font>
      <sz val="10"/>
      <color theme="0"/>
      <name val="Arial"/>
      <family val="2"/>
    </font>
    <font>
      <sz val="10"/>
      <color theme="0"/>
      <name val="Geneva"/>
    </font>
  </fonts>
  <fills count="33">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54"/>
        <bgColor indexed="64"/>
      </patternFill>
    </fill>
    <fill>
      <patternFill patternType="solid">
        <fgColor indexed="48"/>
        <bgColor indexed="64"/>
      </patternFill>
    </fill>
    <fill>
      <patternFill patternType="solid">
        <fgColor indexed="26"/>
        <bgColor indexed="64"/>
      </patternFill>
    </fill>
    <fill>
      <patternFill patternType="solid">
        <fgColor indexed="27"/>
        <bgColor indexed="64"/>
      </patternFill>
    </fill>
    <fill>
      <patternFill patternType="solid">
        <fgColor indexed="8"/>
      </patternFill>
    </fill>
    <fill>
      <patternFill patternType="solid">
        <fgColor indexed="47"/>
      </patternFill>
    </fill>
    <fill>
      <patternFill patternType="solid">
        <fgColor indexed="26"/>
      </patternFill>
    </fill>
    <fill>
      <patternFill patternType="solid">
        <fgColor indexed="58"/>
      </patternFill>
    </fill>
    <fill>
      <patternFill patternType="solid">
        <fgColor indexed="2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62"/>
      </patternFill>
    </fill>
    <fill>
      <patternFill patternType="solid">
        <fgColor indexed="56"/>
      </patternFill>
    </fill>
    <fill>
      <patternFill patternType="solid">
        <fgColor indexed="45"/>
      </patternFill>
    </fill>
    <fill>
      <patternFill patternType="solid">
        <fgColor indexed="9"/>
      </patternFill>
    </fill>
    <fill>
      <patternFill patternType="solid">
        <fgColor indexed="43"/>
        <bgColor indexed="64"/>
      </patternFill>
    </fill>
    <fill>
      <patternFill patternType="solid">
        <fgColor indexed="39"/>
      </patternFill>
    </fill>
    <fill>
      <patternFill patternType="lightUp">
        <fgColor indexed="54"/>
        <bgColor indexed="22"/>
      </patternFill>
    </fill>
    <fill>
      <patternFill patternType="solid">
        <fgColor indexed="9"/>
        <bgColor indexed="64"/>
      </patternFill>
    </fill>
    <fill>
      <patternFill patternType="solid">
        <fgColor indexed="42"/>
      </patternFill>
    </fill>
    <fill>
      <patternFill patternType="solid">
        <fgColor indexed="55"/>
      </patternFill>
    </fill>
    <fill>
      <patternFill patternType="solid">
        <fgColor theme="0"/>
        <bgColor indexed="64"/>
      </patternFill>
    </fill>
    <fill>
      <patternFill patternType="solid">
        <fgColor rgb="FFEFE5D2"/>
        <bgColor indexed="64"/>
      </patternFill>
    </fill>
    <fill>
      <patternFill patternType="solid">
        <fgColor rgb="FFCDD3EB"/>
        <bgColor indexed="64"/>
      </patternFill>
    </fill>
    <fill>
      <patternFill patternType="solid">
        <fgColor rgb="FFD4E0AE"/>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right/>
      <top style="thick">
        <color indexed="44"/>
      </top>
      <bottom style="thick">
        <color indexed="44"/>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8"/>
      </bottom>
      <diagonal/>
    </border>
    <border>
      <left/>
      <right/>
      <top/>
      <bottom style="medium">
        <color indexed="8"/>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s>
  <cellStyleXfs count="112">
    <xf numFmtId="0" fontId="0" fillId="0" borderId="0"/>
    <xf numFmtId="0" fontId="2" fillId="0" borderId="0"/>
    <xf numFmtId="0" fontId="3" fillId="2" borderId="0"/>
    <xf numFmtId="0" fontId="4" fillId="3" borderId="0"/>
    <xf numFmtId="0" fontId="5" fillId="4" borderId="0"/>
    <xf numFmtId="0" fontId="6" fillId="5" borderId="0"/>
    <xf numFmtId="0" fontId="7" fillId="0" borderId="0"/>
    <xf numFmtId="0" fontId="8" fillId="0" borderId="0"/>
    <xf numFmtId="0" fontId="9" fillId="0" borderId="0"/>
    <xf numFmtId="4" fontId="3" fillId="6" borderId="0"/>
    <xf numFmtId="0" fontId="10" fillId="7" borderId="0"/>
    <xf numFmtId="0" fontId="3" fillId="2" borderId="0"/>
    <xf numFmtId="0" fontId="4" fillId="3" borderId="0"/>
    <xf numFmtId="0" fontId="5" fillId="4" borderId="0"/>
    <xf numFmtId="0" fontId="6" fillId="5" borderId="0"/>
    <xf numFmtId="0" fontId="7" fillId="0" borderId="0"/>
    <xf numFmtId="0" fontId="8" fillId="0" borderId="0"/>
    <xf numFmtId="0" fontId="9" fillId="0" borderId="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8"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2" fillId="8"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9" borderId="0" applyNumberFormat="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20" borderId="1" applyNumberFormat="0" applyAlignment="0" applyProtection="0"/>
    <xf numFmtId="0" fontId="15" fillId="0" borderId="2" applyNumberFormat="0" applyFill="0" applyAlignment="0" applyProtection="0"/>
    <xf numFmtId="0" fontId="2" fillId="10" borderId="3" applyNumberFormat="0" applyFont="0" applyAlignment="0" applyProtection="0"/>
    <xf numFmtId="169" fontId="2" fillId="0" borderId="0" applyFont="0" applyFill="0" applyBorder="0" applyAlignment="0" applyProtection="0"/>
    <xf numFmtId="168" fontId="2" fillId="0" borderId="0" applyFont="0" applyFill="0" applyBorder="0" applyAlignment="0" applyProtection="0"/>
    <xf numFmtId="0" fontId="16" fillId="9" borderId="1" applyNumberFormat="0" applyAlignment="0" applyProtection="0"/>
    <xf numFmtId="0" fontId="17" fillId="21" borderId="0" applyNumberFormat="0" applyBorder="0" applyAlignment="0" applyProtection="0"/>
    <xf numFmtId="38" fontId="39" fillId="0" borderId="0"/>
    <xf numFmtId="38" fontId="40" fillId="0" borderId="0"/>
    <xf numFmtId="38" fontId="41" fillId="0" borderId="0"/>
    <xf numFmtId="38" fontId="42" fillId="0" borderId="0"/>
    <xf numFmtId="0" fontId="36" fillId="0" borderId="0"/>
    <xf numFmtId="0" fontId="36" fillId="0" borderId="0"/>
    <xf numFmtId="0" fontId="18" fillId="0" borderId="0"/>
    <xf numFmtId="0" fontId="19" fillId="13" borderId="0" applyNumberFormat="0" applyBorder="0" applyAlignment="0" applyProtection="0"/>
    <xf numFmtId="0" fontId="43" fillId="0" borderId="0"/>
    <xf numFmtId="0" fontId="2" fillId="0" borderId="0"/>
    <xf numFmtId="0" fontId="2" fillId="0" borderId="0"/>
    <xf numFmtId="0" fontId="2" fillId="0" borderId="0"/>
    <xf numFmtId="4" fontId="20" fillId="22" borderId="4" applyNumberFormat="0" applyProtection="0">
      <alignment vertical="center"/>
    </xf>
    <xf numFmtId="4" fontId="21" fillId="23" borderId="4" applyNumberFormat="0" applyProtection="0">
      <alignment horizontal="left" vertical="center" indent="1"/>
    </xf>
    <xf numFmtId="4" fontId="22" fillId="24" borderId="4" applyNumberFormat="0" applyProtection="0">
      <alignment horizontal="left" vertical="center" indent="1"/>
    </xf>
    <xf numFmtId="4" fontId="23" fillId="25" borderId="4" applyNumberFormat="0" applyProtection="0">
      <alignment horizontal="left" vertical="center" indent="1"/>
    </xf>
    <xf numFmtId="4" fontId="23" fillId="14" borderId="4" applyNumberFormat="0" applyProtection="0">
      <alignment horizontal="left" vertical="center" indent="1"/>
    </xf>
    <xf numFmtId="4" fontId="24" fillId="0" borderId="0" applyNumberFormat="0" applyProtection="0">
      <alignment horizontal="left" vertical="center" indent="1"/>
    </xf>
    <xf numFmtId="4" fontId="22" fillId="24" borderId="4" applyNumberFormat="0" applyProtection="0">
      <alignment horizontal="left" vertical="center" indent="1"/>
    </xf>
    <xf numFmtId="4" fontId="25" fillId="26" borderId="4" applyNumberFormat="0" applyProtection="0">
      <alignment vertical="center"/>
    </xf>
    <xf numFmtId="4" fontId="20" fillId="27" borderId="5" applyNumberFormat="0" applyProtection="0">
      <alignment horizontal="left" vertical="center" indent="1"/>
    </xf>
    <xf numFmtId="4" fontId="26" fillId="19" borderId="4" applyNumberFormat="0" applyProtection="0">
      <alignment horizontal="left" indent="1"/>
    </xf>
    <xf numFmtId="0" fontId="27" fillId="8" borderId="0" applyNumberFormat="0" applyBorder="0" applyAlignment="0" applyProtection="0"/>
    <xf numFmtId="0" fontId="28" fillId="20" borderId="6" applyNumberFormat="0" applyAlignment="0" applyProtection="0"/>
    <xf numFmtId="0" fontId="3" fillId="0" borderId="0"/>
    <xf numFmtId="0" fontId="29" fillId="0" borderId="0" applyNumberFormat="0" applyFill="0" applyBorder="0" applyAlignment="0" applyProtection="0"/>
    <xf numFmtId="0" fontId="30" fillId="0" borderId="0" applyNumberFormat="0" applyFill="0" applyBorder="0" applyAlignment="0" applyProtection="0"/>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28" fillId="0" borderId="10" applyNumberFormat="0" applyFill="0" applyAlignment="0" applyProtection="0"/>
    <xf numFmtId="0" fontId="34" fillId="28" borderId="11" applyNumberFormat="0" applyAlignment="0" applyProtection="0"/>
    <xf numFmtId="170" fontId="2" fillId="0" borderId="0" applyFont="0" applyFill="0" applyBorder="0" applyAlignment="0" applyProtection="0"/>
    <xf numFmtId="171" fontId="2" fillId="0" borderId="0" applyFont="0" applyFill="0" applyBorder="0" applyAlignment="0" applyProtection="0"/>
    <xf numFmtId="9" fontId="2" fillId="0" borderId="0" applyFont="0" applyFill="0" applyBorder="0" applyAlignment="0" applyProtection="0"/>
    <xf numFmtId="0" fontId="2" fillId="0" borderId="0"/>
    <xf numFmtId="0" fontId="65" fillId="0" borderId="0"/>
    <xf numFmtId="0" fontId="2" fillId="2" borderId="0"/>
    <xf numFmtId="4" fontId="2" fillId="6" borderId="0"/>
    <xf numFmtId="0" fontId="2" fillId="2" borderId="0"/>
    <xf numFmtId="0" fontId="65" fillId="10" borderId="3" applyNumberFormat="0" applyFont="0" applyAlignment="0" applyProtection="0"/>
    <xf numFmtId="0" fontId="39" fillId="0" borderId="0"/>
    <xf numFmtId="0" fontId="40" fillId="0" borderId="0"/>
    <xf numFmtId="0" fontId="41" fillId="0" borderId="0"/>
    <xf numFmtId="0" fontId="42" fillId="0" borderId="0"/>
    <xf numFmtId="0" fontId="2" fillId="0" borderId="0"/>
    <xf numFmtId="9" fontId="65" fillId="0" borderId="0" applyFont="0" applyFill="0" applyBorder="0" applyAlignment="0" applyProtection="0"/>
    <xf numFmtId="0" fontId="2" fillId="0" borderId="0"/>
    <xf numFmtId="0" fontId="2" fillId="10" borderId="3" applyNumberFormat="0" applyFont="0" applyAlignment="0" applyProtection="0"/>
    <xf numFmtId="9" fontId="2" fillId="0" borderId="0" applyFont="0" applyFill="0" applyBorder="0" applyAlignment="0" applyProtection="0"/>
    <xf numFmtId="165" fontId="69" fillId="0" borderId="0" applyFont="0" applyFill="0" applyBorder="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274">
    <xf numFmtId="0" fontId="0" fillId="0" borderId="0" xfId="0"/>
    <xf numFmtId="0" fontId="18" fillId="26" borderId="0" xfId="57" applyFill="1"/>
    <xf numFmtId="167" fontId="18" fillId="26" borderId="0" xfId="57" applyNumberFormat="1" applyFill="1"/>
    <xf numFmtId="0" fontId="10" fillId="26" borderId="0" xfId="57" applyFont="1" applyFill="1"/>
    <xf numFmtId="0" fontId="49" fillId="26" borderId="0" xfId="57" applyFont="1" applyFill="1"/>
    <xf numFmtId="0" fontId="46" fillId="26" borderId="0" xfId="57" applyFont="1" applyFill="1" applyAlignment="1">
      <alignment vertical="center"/>
    </xf>
    <xf numFmtId="17" fontId="45" fillId="26" borderId="0" xfId="57" applyNumberFormat="1" applyFont="1" applyFill="1" applyBorder="1" applyAlignment="1">
      <alignment horizontal="left"/>
    </xf>
    <xf numFmtId="0" fontId="48" fillId="26" borderId="0" xfId="57" applyFont="1" applyFill="1" applyBorder="1"/>
    <xf numFmtId="0" fontId="46" fillId="26" borderId="0" xfId="57" applyFont="1" applyFill="1"/>
    <xf numFmtId="0" fontId="50" fillId="26" borderId="0" xfId="57" quotePrefix="1" applyFont="1" applyFill="1"/>
    <xf numFmtId="0" fontId="3" fillId="26" borderId="0" xfId="0" applyFont="1" applyFill="1" applyBorder="1"/>
    <xf numFmtId="0" fontId="3" fillId="26" borderId="0" xfId="0" applyFont="1" applyFill="1"/>
    <xf numFmtId="166" fontId="3" fillId="26" borderId="0" xfId="0" applyNumberFormat="1" applyFont="1" applyFill="1"/>
    <xf numFmtId="0" fontId="3" fillId="26" borderId="0" xfId="57" applyFont="1" applyFill="1"/>
    <xf numFmtId="49" fontId="51" fillId="26" borderId="0" xfId="0" applyNumberFormat="1" applyFont="1" applyFill="1" applyBorder="1" applyAlignment="1">
      <alignment vertical="top"/>
    </xf>
    <xf numFmtId="0" fontId="3" fillId="26" borderId="0" xfId="0" applyFont="1" applyFill="1" applyAlignment="1">
      <alignment vertical="center"/>
    </xf>
    <xf numFmtId="167" fontId="3" fillId="26" borderId="0" xfId="0" applyNumberFormat="1" applyFont="1" applyFill="1" applyAlignment="1">
      <alignment vertical="center"/>
    </xf>
    <xf numFmtId="0" fontId="52" fillId="26" borderId="0" xfId="0" applyFont="1" applyFill="1" applyBorder="1"/>
    <xf numFmtId="0" fontId="53" fillId="26" borderId="0" xfId="57" applyFont="1" applyFill="1" applyAlignment="1">
      <alignment vertical="center"/>
    </xf>
    <xf numFmtId="0" fontId="59" fillId="31" borderId="0" xfId="0" applyFont="1" applyFill="1" applyBorder="1" applyAlignment="1">
      <alignment horizontal="justify" wrapText="1"/>
    </xf>
    <xf numFmtId="0" fontId="60" fillId="31" borderId="0" xfId="0" applyFont="1" applyFill="1" applyBorder="1" applyAlignment="1">
      <alignment vertical="top" wrapText="1"/>
    </xf>
    <xf numFmtId="0" fontId="59" fillId="26" borderId="0" xfId="0" applyFont="1" applyFill="1" applyBorder="1" applyAlignment="1">
      <alignment vertical="center"/>
    </xf>
    <xf numFmtId="0" fontId="55" fillId="26" borderId="0" xfId="0" applyFont="1" applyFill="1" applyBorder="1" applyAlignment="1">
      <alignment horizontal="left" vertical="center" indent="1"/>
    </xf>
    <xf numFmtId="0" fontId="59" fillId="26" borderId="0" xfId="0" applyFont="1" applyFill="1" applyBorder="1" applyAlignment="1">
      <alignment vertical="top"/>
    </xf>
    <xf numFmtId="0" fontId="59" fillId="26" borderId="0" xfId="0" applyFont="1" applyFill="1" applyBorder="1" applyAlignment="1">
      <alignment vertical="center" wrapText="1"/>
    </xf>
    <xf numFmtId="0" fontId="59" fillId="32" borderId="0" xfId="0" applyFont="1" applyFill="1" applyBorder="1" applyAlignment="1">
      <alignment vertical="center"/>
    </xf>
    <xf numFmtId="0" fontId="54" fillId="31" borderId="0" xfId="57" applyFont="1" applyFill="1" applyBorder="1" applyAlignment="1">
      <alignment vertical="center"/>
    </xf>
    <xf numFmtId="0" fontId="61" fillId="26" borderId="0" xfId="57" applyFont="1" applyFill="1" applyBorder="1" applyAlignment="1">
      <alignment vertical="center"/>
    </xf>
    <xf numFmtId="0" fontId="55" fillId="26" borderId="0" xfId="57" applyFont="1" applyFill="1" applyBorder="1" applyAlignment="1">
      <alignment vertical="center" wrapText="1"/>
    </xf>
    <xf numFmtId="0" fontId="61" fillId="26" borderId="0" xfId="57" applyFont="1" applyFill="1" applyBorder="1" applyAlignment="1">
      <alignment vertical="center" wrapText="1"/>
    </xf>
    <xf numFmtId="0" fontId="61" fillId="32" borderId="0" xfId="57" applyFont="1" applyFill="1" applyBorder="1" applyAlignment="1">
      <alignment vertical="center" wrapText="1"/>
    </xf>
    <xf numFmtId="0" fontId="9" fillId="29" borderId="0" xfId="0" applyFont="1" applyFill="1" applyAlignment="1">
      <alignment horizontal="left" indent="1"/>
    </xf>
    <xf numFmtId="0" fontId="9" fillId="29" borderId="0" xfId="0" applyFont="1" applyFill="1" applyAlignment="1">
      <alignment horizontal="left"/>
    </xf>
    <xf numFmtId="3" fontId="53" fillId="26" borderId="0" xfId="57" applyNumberFormat="1" applyFont="1" applyFill="1" applyAlignment="1">
      <alignment vertical="center"/>
    </xf>
    <xf numFmtId="0" fontId="64" fillId="26" borderId="0" xfId="0" applyFont="1" applyFill="1"/>
    <xf numFmtId="17" fontId="37" fillId="31" borderId="0" xfId="57" applyNumberFormat="1" applyFont="1" applyFill="1" applyBorder="1" applyAlignment="1">
      <alignment horizontal="center" vertical="center" wrapText="1"/>
    </xf>
    <xf numFmtId="17" fontId="37" fillId="31" borderId="0" xfId="57" applyNumberFormat="1" applyFont="1" applyFill="1" applyBorder="1" applyAlignment="1">
      <alignment horizontal="center" vertical="center" wrapText="1"/>
    </xf>
    <xf numFmtId="0" fontId="0" fillId="0" borderId="0" xfId="0"/>
    <xf numFmtId="0" fontId="18" fillId="26" borderId="0" xfId="57" applyFill="1"/>
    <xf numFmtId="0" fontId="2" fillId="26" borderId="0" xfId="0" applyFont="1" applyFill="1" applyBorder="1"/>
    <xf numFmtId="166" fontId="2" fillId="26" borderId="0" xfId="0" applyNumberFormat="1" applyFont="1" applyFill="1"/>
    <xf numFmtId="0" fontId="52" fillId="26" borderId="0" xfId="0" applyFont="1" applyFill="1" applyBorder="1"/>
    <xf numFmtId="172" fontId="2" fillId="30" borderId="0" xfId="0" applyNumberFormat="1" applyFont="1" applyFill="1" applyAlignment="1">
      <alignment horizontal="right" vertical="center" wrapText="1"/>
    </xf>
    <xf numFmtId="173" fontId="54" fillId="26" borderId="0" xfId="57" applyNumberFormat="1" applyFont="1" applyFill="1" applyBorder="1" applyAlignment="1">
      <alignment vertical="center"/>
    </xf>
    <xf numFmtId="167" fontId="55" fillId="26" borderId="0" xfId="62" applyNumberFormat="1" applyFont="1" applyFill="1" applyBorder="1" applyAlignment="1">
      <alignment vertical="center"/>
    </xf>
    <xf numFmtId="0" fontId="55" fillId="26" borderId="0" xfId="57" applyFont="1" applyFill="1" applyBorder="1" applyAlignment="1">
      <alignment horizontal="right" vertical="center" wrapText="1"/>
    </xf>
    <xf numFmtId="167" fontId="58" fillId="26" borderId="0" xfId="62" applyNumberFormat="1" applyFont="1" applyFill="1" applyBorder="1" applyAlignment="1">
      <alignment vertical="center"/>
    </xf>
    <xf numFmtId="167" fontId="56" fillId="26" borderId="0" xfId="62" applyNumberFormat="1" applyFont="1" applyFill="1" applyBorder="1" applyAlignment="1">
      <alignment vertical="center"/>
    </xf>
    <xf numFmtId="174" fontId="37" fillId="32" borderId="0" xfId="86" applyNumberFormat="1" applyFont="1" applyFill="1" applyBorder="1" applyAlignment="1">
      <alignment horizontal="right" vertical="center"/>
    </xf>
    <xf numFmtId="0" fontId="46" fillId="32" borderId="0" xfId="57" applyFont="1" applyFill="1" applyAlignment="1">
      <alignment vertical="center"/>
    </xf>
    <xf numFmtId="172" fontId="2" fillId="0" borderId="0" xfId="0" applyNumberFormat="1" applyFont="1" applyFill="1" applyAlignment="1">
      <alignment horizontal="right" vertical="center" wrapText="1"/>
    </xf>
    <xf numFmtId="176" fontId="2" fillId="0" borderId="0" xfId="0" applyNumberFormat="1" applyFont="1" applyFill="1" applyAlignment="1">
      <alignment horizontal="right" vertical="center" wrapText="1"/>
    </xf>
    <xf numFmtId="0" fontId="59" fillId="32" borderId="0" xfId="0" applyFont="1" applyFill="1" applyBorder="1" applyAlignment="1">
      <alignment vertical="center" wrapText="1"/>
    </xf>
    <xf numFmtId="167" fontId="2" fillId="0" borderId="0" xfId="62" applyNumberFormat="1" applyFont="1" applyFill="1" applyBorder="1" applyAlignment="1" applyProtection="1">
      <alignment vertical="center"/>
      <protection locked="0"/>
    </xf>
    <xf numFmtId="175" fontId="68" fillId="31" borderId="0" xfId="62" applyNumberFormat="1" applyFont="1" applyFill="1" applyBorder="1" applyAlignment="1" applyProtection="1">
      <alignment horizontal="right" vertical="center"/>
      <protection locked="0"/>
    </xf>
    <xf numFmtId="174" fontId="68" fillId="0" borderId="0" xfId="86" applyNumberFormat="1" applyFont="1" applyFill="1" applyBorder="1" applyAlignment="1" applyProtection="1">
      <alignment vertical="center"/>
      <protection locked="0"/>
    </xf>
    <xf numFmtId="167" fontId="10" fillId="0" borderId="0" xfId="62" applyNumberFormat="1" applyFont="1" applyFill="1" applyBorder="1" applyAlignment="1" applyProtection="1">
      <alignment horizontal="right" vertical="center"/>
      <protection locked="0"/>
    </xf>
    <xf numFmtId="0" fontId="3" fillId="29" borderId="0" xfId="0" applyFont="1" applyFill="1"/>
    <xf numFmtId="0" fontId="9" fillId="29" borderId="0" xfId="0" applyFont="1" applyFill="1" applyAlignment="1">
      <alignment vertical="center"/>
    </xf>
    <xf numFmtId="0" fontId="55" fillId="29" borderId="0" xfId="57" applyFont="1" applyFill="1" applyBorder="1" applyAlignment="1">
      <alignment vertical="center" wrapText="1"/>
    </xf>
    <xf numFmtId="167" fontId="56" fillId="29" borderId="0" xfId="62" applyNumberFormat="1" applyFont="1" applyFill="1" applyBorder="1" applyAlignment="1">
      <alignment vertical="center"/>
    </xf>
    <xf numFmtId="177" fontId="37" fillId="0" borderId="0" xfId="102" applyNumberFormat="1" applyFont="1" applyFill="1" applyAlignment="1">
      <alignment horizontal="right" vertical="center" wrapText="1"/>
    </xf>
    <xf numFmtId="172" fontId="37" fillId="0" borderId="0" xfId="0" applyNumberFormat="1" applyFont="1" applyFill="1" applyAlignment="1">
      <alignment horizontal="right" vertical="center" wrapText="1"/>
    </xf>
    <xf numFmtId="172" fontId="37" fillId="30" borderId="0" xfId="0" applyNumberFormat="1" applyFont="1" applyFill="1" applyAlignment="1">
      <alignment horizontal="right" vertical="center" wrapText="1"/>
    </xf>
    <xf numFmtId="172" fontId="54" fillId="30" borderId="0" xfId="0" applyNumberFormat="1" applyFont="1" applyFill="1" applyBorder="1" applyAlignment="1">
      <alignment horizontal="right" vertical="center"/>
    </xf>
    <xf numFmtId="172" fontId="55" fillId="0" borderId="0" xfId="0" applyNumberFormat="1" applyFont="1" applyFill="1" applyBorder="1" applyAlignment="1">
      <alignment horizontal="right" vertical="center"/>
    </xf>
    <xf numFmtId="2" fontId="3" fillId="26" borderId="0" xfId="0" applyNumberFormat="1" applyFont="1" applyFill="1"/>
    <xf numFmtId="179" fontId="37" fillId="32" borderId="0" xfId="0" applyNumberFormat="1" applyFont="1" applyFill="1" applyBorder="1" applyAlignment="1">
      <alignment horizontal="right" vertical="center"/>
    </xf>
    <xf numFmtId="178" fontId="54" fillId="30" borderId="0" xfId="0" applyNumberFormat="1" applyFont="1" applyFill="1" applyBorder="1" applyAlignment="1">
      <alignment horizontal="right" vertical="center"/>
    </xf>
    <xf numFmtId="178" fontId="2" fillId="30" borderId="0" xfId="0" applyNumberFormat="1" applyFont="1" applyFill="1" applyAlignment="1">
      <alignment horizontal="right" vertical="center" wrapText="1"/>
    </xf>
    <xf numFmtId="180" fontId="2" fillId="30" borderId="0" xfId="0" applyNumberFormat="1" applyFont="1" applyFill="1" applyAlignment="1">
      <alignment horizontal="right" vertical="center" wrapText="1"/>
    </xf>
    <xf numFmtId="0" fontId="2" fillId="29" borderId="0" xfId="0" applyFont="1" applyFill="1"/>
    <xf numFmtId="0" fontId="2" fillId="26" borderId="0" xfId="0" applyFont="1" applyFill="1"/>
    <xf numFmtId="175" fontId="68" fillId="0" borderId="0" xfId="62" applyNumberFormat="1" applyFont="1" applyFill="1" applyBorder="1" applyAlignment="1" applyProtection="1">
      <alignment horizontal="right" vertical="center"/>
      <protection locked="0"/>
    </xf>
    <xf numFmtId="179" fontId="54" fillId="32" borderId="0" xfId="57" applyNumberFormat="1" applyFont="1" applyFill="1" applyBorder="1" applyAlignment="1">
      <alignment vertical="center"/>
    </xf>
    <xf numFmtId="178" fontId="54" fillId="30" borderId="0" xfId="57" applyNumberFormat="1" applyFont="1" applyFill="1" applyBorder="1" applyAlignment="1">
      <alignment vertical="center"/>
    </xf>
    <xf numFmtId="178" fontId="2" fillId="30" borderId="0" xfId="60" applyNumberFormat="1" applyFont="1" applyFill="1" applyBorder="1" applyAlignment="1">
      <alignment horizontal="right" vertical="center" wrapText="1"/>
    </xf>
    <xf numFmtId="0" fontId="56" fillId="26" borderId="0" xfId="57" applyFont="1" applyFill="1" applyBorder="1" applyAlignment="1">
      <alignment horizontal="left" vertical="center" wrapText="1" indent="1"/>
    </xf>
    <xf numFmtId="178" fontId="54" fillId="29" borderId="0" xfId="57" applyNumberFormat="1" applyFont="1" applyFill="1" applyBorder="1" applyAlignment="1">
      <alignment vertical="center"/>
    </xf>
    <xf numFmtId="178" fontId="2" fillId="29" borderId="0" xfId="60" applyNumberFormat="1" applyFont="1" applyFill="1" applyBorder="1" applyAlignment="1">
      <alignment horizontal="right" vertical="center" wrapText="1"/>
    </xf>
    <xf numFmtId="178" fontId="58" fillId="30" borderId="0" xfId="57" applyNumberFormat="1" applyFont="1" applyFill="1" applyBorder="1" applyAlignment="1">
      <alignment horizontal="right" vertical="center"/>
    </xf>
    <xf numFmtId="167" fontId="58" fillId="26" borderId="0" xfId="62" applyNumberFormat="1" applyFont="1" applyFill="1" applyBorder="1" applyAlignment="1">
      <alignment horizontal="right" vertical="center"/>
    </xf>
    <xf numFmtId="178" fontId="58" fillId="29" borderId="0" xfId="57" applyNumberFormat="1" applyFont="1" applyFill="1" applyBorder="1" applyAlignment="1">
      <alignment horizontal="right" vertical="center"/>
    </xf>
    <xf numFmtId="167" fontId="58" fillId="26" borderId="0" xfId="57" applyNumberFormat="1" applyFont="1" applyFill="1" applyBorder="1" applyAlignment="1">
      <alignment horizontal="right"/>
    </xf>
    <xf numFmtId="0" fontId="37" fillId="31" borderId="0" xfId="104" applyFont="1" applyFill="1" applyBorder="1" applyAlignment="1">
      <alignment wrapText="1"/>
    </xf>
    <xf numFmtId="0" fontId="37" fillId="31" borderId="0" xfId="104" applyFont="1" applyFill="1" applyBorder="1" applyAlignment="1">
      <alignment horizontal="right" wrapText="1"/>
    </xf>
    <xf numFmtId="0" fontId="2" fillId="26" borderId="0" xfId="104" applyFill="1"/>
    <xf numFmtId="0" fontId="37" fillId="29" borderId="0" xfId="104" applyFont="1" applyFill="1" applyBorder="1" applyAlignment="1">
      <alignment wrapText="1"/>
    </xf>
    <xf numFmtId="0" fontId="37" fillId="30" borderId="0" xfId="104" applyFont="1" applyFill="1" applyBorder="1" applyAlignment="1">
      <alignment horizontal="right" wrapText="1"/>
    </xf>
    <xf numFmtId="0" fontId="37" fillId="29" borderId="0" xfId="104" applyFont="1" applyFill="1" applyBorder="1" applyAlignment="1">
      <alignment horizontal="right" wrapText="1"/>
    </xf>
    <xf numFmtId="0" fontId="2" fillId="29" borderId="0" xfId="104" applyFill="1"/>
    <xf numFmtId="0" fontId="2" fillId="26" borderId="0" xfId="104" applyFill="1" applyAlignment="1">
      <alignment vertical="center"/>
    </xf>
    <xf numFmtId="0" fontId="55" fillId="26" borderId="0" xfId="104" applyFont="1" applyFill="1" applyBorder="1" applyAlignment="1">
      <alignment vertical="center" wrapText="1"/>
    </xf>
    <xf numFmtId="166" fontId="54" fillId="32" borderId="0" xfId="104" applyNumberFormat="1" applyFont="1" applyFill="1" applyBorder="1" applyAlignment="1">
      <alignment horizontal="right" vertical="center" wrapText="1"/>
    </xf>
    <xf numFmtId="0" fontId="64" fillId="29" borderId="0" xfId="0" applyFont="1" applyFill="1" applyAlignment="1">
      <alignment horizontal="left" indent="1"/>
    </xf>
    <xf numFmtId="0" fontId="63" fillId="29" borderId="0" xfId="0" applyFont="1" applyFill="1" applyAlignment="1">
      <alignment horizontal="justify" vertical="center"/>
    </xf>
    <xf numFmtId="0" fontId="2" fillId="29" borderId="0" xfId="104" applyFont="1" applyFill="1" applyAlignment="1">
      <alignment vertical="center"/>
    </xf>
    <xf numFmtId="0" fontId="2" fillId="26" borderId="0" xfId="104" applyFont="1" applyFill="1"/>
    <xf numFmtId="0" fontId="75" fillId="29" borderId="0" xfId="0" applyFont="1" applyFill="1" applyAlignment="1">
      <alignment horizontal="justify" vertical="center"/>
    </xf>
    <xf numFmtId="0" fontId="44" fillId="26" borderId="0" xfId="105" applyFont="1" applyFill="1" applyAlignment="1"/>
    <xf numFmtId="0" fontId="76" fillId="0" borderId="0" xfId="105" applyFont="1"/>
    <xf numFmtId="0" fontId="77" fillId="0" borderId="0" xfId="105" applyFont="1" applyBorder="1" applyAlignment="1">
      <alignment vertical="top" wrapText="1"/>
    </xf>
    <xf numFmtId="0" fontId="2" fillId="0" borderId="0" xfId="105" applyFont="1" applyBorder="1"/>
    <xf numFmtId="0" fontId="54" fillId="31" borderId="0" xfId="105" applyFont="1" applyFill="1" applyBorder="1" applyAlignment="1">
      <alignment vertical="center" wrapText="1"/>
    </xf>
    <xf numFmtId="14" fontId="54" fillId="31" borderId="0" xfId="105" applyNumberFormat="1" applyFont="1" applyFill="1" applyBorder="1" applyAlignment="1">
      <alignment horizontal="center" vertical="top" wrapText="1"/>
    </xf>
    <xf numFmtId="0" fontId="78" fillId="0" borderId="0" xfId="105" applyFont="1"/>
    <xf numFmtId="0" fontId="79" fillId="0" borderId="0" xfId="105" applyFont="1"/>
    <xf numFmtId="0" fontId="80" fillId="30" borderId="0" xfId="0" applyFont="1" applyFill="1" applyAlignment="1">
      <alignment horizontal="right" vertical="center" wrapText="1"/>
    </xf>
    <xf numFmtId="0" fontId="80" fillId="0" borderId="0" xfId="0" applyFont="1" applyBorder="1" applyAlignment="1">
      <alignment horizontal="right" vertical="center" wrapText="1"/>
    </xf>
    <xf numFmtId="0" fontId="55" fillId="0" borderId="0" xfId="105" applyFont="1" applyBorder="1" applyAlignment="1">
      <alignment horizontal="left" vertical="center" wrapText="1"/>
    </xf>
    <xf numFmtId="183" fontId="80" fillId="30" borderId="0" xfId="0" applyNumberFormat="1" applyFont="1" applyFill="1" applyAlignment="1">
      <alignment horizontal="right" vertical="center" wrapText="1"/>
    </xf>
    <xf numFmtId="183" fontId="80" fillId="0" borderId="0" xfId="0" applyNumberFormat="1" applyFont="1" applyFill="1" applyAlignment="1">
      <alignment horizontal="right" vertical="center" wrapText="1"/>
    </xf>
    <xf numFmtId="0" fontId="79" fillId="0" borderId="0" xfId="105" applyFont="1" applyBorder="1"/>
    <xf numFmtId="183" fontId="8" fillId="31" borderId="0" xfId="0" applyNumberFormat="1" applyFont="1" applyFill="1" applyAlignment="1">
      <alignment horizontal="right" vertical="center" wrapText="1"/>
    </xf>
    <xf numFmtId="0" fontId="8" fillId="0" borderId="0" xfId="0" applyFont="1" applyBorder="1" applyAlignment="1">
      <alignment horizontal="right" vertical="center" wrapText="1"/>
    </xf>
    <xf numFmtId="0" fontId="55" fillId="0" borderId="0" xfId="105" applyFont="1" applyBorder="1" applyAlignment="1">
      <alignment vertical="center" wrapText="1"/>
    </xf>
    <xf numFmtId="184" fontId="8" fillId="0" borderId="0" xfId="0" applyNumberFormat="1" applyFont="1" applyBorder="1" applyAlignment="1">
      <alignment horizontal="right" vertical="center" wrapText="1"/>
    </xf>
    <xf numFmtId="0" fontId="81" fillId="0" borderId="0" xfId="105" applyFont="1" applyBorder="1"/>
    <xf numFmtId="0" fontId="81" fillId="0" borderId="0" xfId="105" applyFont="1"/>
    <xf numFmtId="0" fontId="54" fillId="31" borderId="0" xfId="105" applyFont="1" applyFill="1" applyBorder="1" applyAlignment="1">
      <alignment horizontal="left" vertical="center" wrapText="1"/>
    </xf>
    <xf numFmtId="0" fontId="81" fillId="31" borderId="0" xfId="105" applyFont="1" applyFill="1" applyBorder="1"/>
    <xf numFmtId="183" fontId="81" fillId="0" borderId="0" xfId="105" applyNumberFormat="1" applyFont="1"/>
    <xf numFmtId="0" fontId="82" fillId="0" borderId="0" xfId="105" applyFont="1" applyBorder="1"/>
    <xf numFmtId="0" fontId="82" fillId="0" borderId="0" xfId="105" applyFont="1"/>
    <xf numFmtId="0" fontId="8" fillId="31" borderId="0" xfId="0" applyFont="1" applyFill="1" applyBorder="1" applyAlignment="1">
      <alignment horizontal="right" vertical="center" wrapText="1"/>
    </xf>
    <xf numFmtId="0" fontId="54" fillId="0" borderId="0" xfId="105" applyFont="1" applyBorder="1" applyAlignment="1">
      <alignment horizontal="left" vertical="center" wrapText="1"/>
    </xf>
    <xf numFmtId="0" fontId="54" fillId="32" borderId="0" xfId="105" applyFont="1" applyFill="1" applyBorder="1" applyAlignment="1">
      <alignment vertical="center" wrapText="1"/>
    </xf>
    <xf numFmtId="183" fontId="8" fillId="32" borderId="0" xfId="0" applyNumberFormat="1" applyFont="1" applyFill="1" applyAlignment="1">
      <alignment horizontal="right" vertical="center" wrapText="1"/>
    </xf>
    <xf numFmtId="0" fontId="8" fillId="32" borderId="0" xfId="0" applyFont="1" applyFill="1" applyBorder="1" applyAlignment="1">
      <alignment horizontal="right" vertical="center" wrapText="1"/>
    </xf>
    <xf numFmtId="0" fontId="83" fillId="0" borderId="0" xfId="105" applyFont="1" applyBorder="1"/>
    <xf numFmtId="0" fontId="83" fillId="0" borderId="0" xfId="105" applyFont="1"/>
    <xf numFmtId="0" fontId="2" fillId="26" borderId="0" xfId="106" applyFont="1" applyFill="1" applyAlignment="1">
      <alignment vertical="top" wrapText="1"/>
    </xf>
    <xf numFmtId="183" fontId="76" fillId="0" borderId="0" xfId="105" applyNumberFormat="1" applyFont="1"/>
    <xf numFmtId="3" fontId="76" fillId="0" borderId="0" xfId="105" applyNumberFormat="1" applyFont="1"/>
    <xf numFmtId="0" fontId="63" fillId="29" borderId="0" xfId="0" applyFont="1" applyFill="1" applyAlignment="1">
      <alignment horizontal="left" vertical="center"/>
    </xf>
    <xf numFmtId="0" fontId="9" fillId="29" borderId="0" xfId="0" applyFont="1" applyFill="1" applyAlignment="1">
      <alignment horizontal="left"/>
    </xf>
    <xf numFmtId="17" fontId="37" fillId="31" borderId="0" xfId="57" quotePrefix="1" applyNumberFormat="1" applyFont="1" applyFill="1" applyBorder="1" applyAlignment="1">
      <alignment horizontal="right" vertical="center" wrapText="1"/>
    </xf>
    <xf numFmtId="181" fontId="54" fillId="32" borderId="0" xfId="104" applyNumberFormat="1" applyFont="1" applyFill="1" applyBorder="1" applyAlignment="1">
      <alignment horizontal="right" vertical="center" wrapText="1"/>
    </xf>
    <xf numFmtId="0" fontId="84" fillId="26" borderId="0" xfId="107" applyFont="1" applyFill="1" applyBorder="1" applyAlignment="1" applyProtection="1">
      <protection locked="0"/>
    </xf>
    <xf numFmtId="0" fontId="2" fillId="0" borderId="0" xfId="107" applyFill="1" applyBorder="1" applyAlignment="1" applyProtection="1">
      <protection locked="0"/>
    </xf>
    <xf numFmtId="0" fontId="85" fillId="0" borderId="0" xfId="107" applyFont="1" applyFill="1" applyBorder="1" applyAlignment="1" applyProtection="1">
      <protection locked="0"/>
    </xf>
    <xf numFmtId="0" fontId="86" fillId="0" borderId="0" xfId="107" applyFont="1" applyFill="1" applyBorder="1" applyAlignment="1" applyProtection="1">
      <alignment horizontal="right" vertical="center"/>
      <protection locked="0"/>
    </xf>
    <xf numFmtId="0" fontId="86" fillId="0" borderId="0" xfId="107" applyFont="1" applyFill="1" applyBorder="1" applyAlignment="1" applyProtection="1">
      <alignment horizontal="right"/>
      <protection locked="0"/>
    </xf>
    <xf numFmtId="0" fontId="10" fillId="0" borderId="0" xfId="107" applyFont="1" applyFill="1" applyAlignment="1" applyProtection="1">
      <alignment horizontal="right"/>
      <protection locked="0"/>
    </xf>
    <xf numFmtId="0" fontId="37" fillId="31" borderId="0" xfId="107" applyFont="1" applyFill="1" applyBorder="1" applyAlignment="1" applyProtection="1">
      <alignment horizontal="center" vertical="center"/>
      <protection locked="0"/>
    </xf>
    <xf numFmtId="0" fontId="37" fillId="0" borderId="0" xfId="107" applyFont="1" applyFill="1" applyBorder="1" applyAlignment="1" applyProtection="1">
      <alignment horizontal="center" vertical="center" wrapText="1"/>
      <protection locked="0"/>
    </xf>
    <xf numFmtId="0" fontId="2" fillId="26" borderId="0" xfId="107" applyFill="1" applyBorder="1" applyAlignment="1" applyProtection="1">
      <protection locked="0"/>
    </xf>
    <xf numFmtId="0" fontId="37" fillId="26" borderId="0" xfId="107" applyFont="1" applyFill="1" applyBorder="1" applyAlignment="1" applyProtection="1">
      <alignment vertical="center"/>
      <protection locked="0"/>
    </xf>
    <xf numFmtId="0" fontId="37" fillId="30" borderId="0" xfId="107" applyFont="1" applyFill="1" applyBorder="1" applyAlignment="1" applyProtection="1">
      <alignment horizontal="center" vertical="center" wrapText="1"/>
      <protection locked="0"/>
    </xf>
    <xf numFmtId="0" fontId="37" fillId="26" borderId="0" xfId="107" applyFont="1" applyFill="1" applyBorder="1" applyAlignment="1" applyProtection="1">
      <alignment horizontal="center" vertical="center" wrapText="1"/>
      <protection locked="0"/>
    </xf>
    <xf numFmtId="0" fontId="10" fillId="26" borderId="0" xfId="107" applyFont="1" applyFill="1" applyBorder="1" applyAlignment="1" applyProtection="1">
      <alignment horizontal="right" vertical="center" wrapText="1"/>
      <protection locked="0"/>
    </xf>
    <xf numFmtId="0" fontId="2" fillId="26" borderId="0" xfId="107" applyFill="1" applyBorder="1" applyAlignment="1" applyProtection="1">
      <alignment vertical="center"/>
      <protection locked="0"/>
    </xf>
    <xf numFmtId="167" fontId="37" fillId="31" borderId="0" xfId="107" applyNumberFormat="1" applyFont="1" applyFill="1" applyBorder="1" applyAlignment="1" applyProtection="1">
      <alignment vertical="center"/>
      <protection locked="0"/>
    </xf>
    <xf numFmtId="175" fontId="68" fillId="31" borderId="0" xfId="108" applyNumberFormat="1" applyFont="1" applyFill="1" applyBorder="1" applyAlignment="1" applyProtection="1">
      <alignment horizontal="right" vertical="center"/>
      <protection locked="0"/>
    </xf>
    <xf numFmtId="175" fontId="68" fillId="0" borderId="0" xfId="108" applyNumberFormat="1" applyFont="1" applyFill="1" applyBorder="1" applyAlignment="1" applyProtection="1">
      <alignment vertical="center"/>
      <protection locked="0"/>
    </xf>
    <xf numFmtId="0" fontId="66" fillId="26" borderId="0" xfId="107" applyFont="1" applyFill="1" applyBorder="1" applyAlignment="1" applyProtection="1">
      <protection locked="0"/>
    </xf>
    <xf numFmtId="0" fontId="2" fillId="26" borderId="0" xfId="107" applyFont="1" applyFill="1" applyBorder="1" applyAlignment="1" applyProtection="1">
      <alignment vertical="center" wrapText="1"/>
      <protection locked="0"/>
    </xf>
    <xf numFmtId="167" fontId="2" fillId="30" borderId="0" xfId="108" applyNumberFormat="1" applyFont="1" applyFill="1" applyBorder="1" applyAlignment="1" applyProtection="1">
      <alignment vertical="center"/>
      <protection locked="0"/>
    </xf>
    <xf numFmtId="167" fontId="2" fillId="26" borderId="0" xfId="108" applyNumberFormat="1" applyFont="1" applyFill="1" applyBorder="1" applyAlignment="1" applyProtection="1">
      <alignment vertical="center"/>
      <protection locked="0"/>
    </xf>
    <xf numFmtId="175" fontId="10" fillId="26" borderId="0" xfId="108" applyNumberFormat="1" applyFont="1" applyFill="1" applyBorder="1" applyAlignment="1" applyProtection="1">
      <alignment horizontal="right" vertical="center"/>
      <protection locked="0"/>
    </xf>
    <xf numFmtId="175" fontId="10" fillId="0" borderId="0" xfId="108" applyNumberFormat="1" applyFont="1" applyFill="1" applyBorder="1" applyAlignment="1" applyProtection="1">
      <alignment vertical="center"/>
      <protection locked="0"/>
    </xf>
    <xf numFmtId="0" fontId="2" fillId="26" borderId="0" xfId="107" applyFont="1" applyFill="1" applyBorder="1" applyAlignment="1" applyProtection="1">
      <protection locked="0"/>
    </xf>
    <xf numFmtId="0" fontId="10" fillId="26" borderId="0" xfId="107" applyFont="1" applyFill="1" applyBorder="1" applyAlignment="1" applyProtection="1">
      <alignment vertical="center" wrapText="1"/>
      <protection locked="0"/>
    </xf>
    <xf numFmtId="175" fontId="10" fillId="30" borderId="0" xfId="108" applyNumberFormat="1" applyFont="1" applyFill="1" applyBorder="1" applyAlignment="1" applyProtection="1">
      <alignment vertical="center"/>
      <protection locked="0"/>
    </xf>
    <xf numFmtId="174" fontId="10" fillId="26" borderId="0" xfId="109" applyNumberFormat="1" applyFont="1" applyFill="1" applyBorder="1" applyAlignment="1" applyProtection="1">
      <alignment horizontal="right" vertical="center"/>
      <protection locked="0"/>
    </xf>
    <xf numFmtId="174" fontId="10" fillId="0" borderId="0" xfId="109" applyNumberFormat="1" applyFont="1" applyFill="1" applyBorder="1" applyAlignment="1" applyProtection="1">
      <alignment vertical="center"/>
      <protection locked="0"/>
    </xf>
    <xf numFmtId="0" fontId="10" fillId="26" borderId="0" xfId="107" applyFont="1" applyFill="1" applyBorder="1" applyAlignment="1" applyProtection="1">
      <protection locked="0"/>
    </xf>
    <xf numFmtId="0" fontId="37" fillId="31" borderId="0" xfId="107" applyFont="1" applyFill="1" applyBorder="1" applyAlignment="1" applyProtection="1">
      <alignment vertical="center" wrapText="1"/>
      <protection locked="0"/>
    </xf>
    <xf numFmtId="167" fontId="37" fillId="31" borderId="0" xfId="108" applyNumberFormat="1" applyFont="1" applyFill="1" applyBorder="1" applyAlignment="1" applyProtection="1">
      <alignment vertical="center"/>
      <protection locked="0"/>
    </xf>
    <xf numFmtId="0" fontId="87" fillId="26" borderId="0" xfId="107" applyFont="1" applyFill="1" applyBorder="1" applyAlignment="1" applyProtection="1">
      <protection locked="0"/>
    </xf>
    <xf numFmtId="0" fontId="68" fillId="26" borderId="0" xfId="107" applyFont="1" applyFill="1" applyBorder="1" applyAlignment="1" applyProtection="1">
      <alignment vertical="center" wrapText="1"/>
      <protection locked="0"/>
    </xf>
    <xf numFmtId="175" fontId="68" fillId="30" borderId="0" xfId="108" applyNumberFormat="1" applyFont="1" applyFill="1" applyBorder="1" applyAlignment="1" applyProtection="1">
      <alignment vertical="center"/>
      <protection locked="0"/>
    </xf>
    <xf numFmtId="174" fontId="68" fillId="26" borderId="0" xfId="109" applyNumberFormat="1" applyFont="1" applyFill="1" applyBorder="1" applyAlignment="1" applyProtection="1">
      <alignment horizontal="right" vertical="center"/>
      <protection locked="0"/>
    </xf>
    <xf numFmtId="174" fontId="68" fillId="0" borderId="0" xfId="109" applyNumberFormat="1" applyFont="1" applyFill="1" applyBorder="1" applyAlignment="1" applyProtection="1">
      <alignment vertical="center"/>
      <protection locked="0"/>
    </xf>
    <xf numFmtId="0" fontId="68" fillId="26" borderId="0" xfId="107" applyFont="1" applyFill="1" applyBorder="1" applyAlignment="1" applyProtection="1">
      <protection locked="0"/>
    </xf>
    <xf numFmtId="0" fontId="37" fillId="31" borderId="0" xfId="107" applyFont="1" applyFill="1" applyBorder="1" applyAlignment="1" applyProtection="1">
      <alignment vertical="center"/>
      <protection locked="0"/>
    </xf>
    <xf numFmtId="0" fontId="66" fillId="26" borderId="0" xfId="107" applyFont="1" applyFill="1" applyBorder="1" applyAlignment="1" applyProtection="1">
      <alignment vertical="center"/>
      <protection locked="0"/>
    </xf>
    <xf numFmtId="0" fontId="68" fillId="26" borderId="0" xfId="107" applyFont="1" applyFill="1" applyBorder="1" applyAlignment="1" applyProtection="1">
      <alignment vertical="center"/>
      <protection locked="0"/>
    </xf>
    <xf numFmtId="174" fontId="68" fillId="30" borderId="0" xfId="109" applyNumberFormat="1" applyFont="1" applyFill="1" applyBorder="1" applyAlignment="1" applyProtection="1">
      <alignment vertical="center"/>
      <protection locked="0"/>
    </xf>
    <xf numFmtId="174" fontId="68" fillId="26" borderId="0" xfId="109" applyNumberFormat="1" applyFont="1" applyFill="1" applyBorder="1" applyAlignment="1" applyProtection="1">
      <alignment vertical="center"/>
      <protection locked="0"/>
    </xf>
    <xf numFmtId="0" fontId="88" fillId="26" borderId="0" xfId="107" applyFont="1" applyFill="1" applyBorder="1" applyAlignment="1" applyProtection="1">
      <alignment vertical="center"/>
      <protection locked="0"/>
    </xf>
    <xf numFmtId="0" fontId="2" fillId="29" borderId="0" xfId="107" applyFont="1" applyFill="1" applyBorder="1" applyAlignment="1" applyProtection="1">
      <alignment vertical="center" wrapText="1"/>
      <protection locked="0"/>
    </xf>
    <xf numFmtId="167" fontId="2" fillId="29" borderId="0" xfId="108" applyNumberFormat="1" applyFont="1" applyFill="1" applyBorder="1" applyAlignment="1" applyProtection="1">
      <alignment vertical="center"/>
      <protection locked="0"/>
    </xf>
    <xf numFmtId="167" fontId="10" fillId="29" borderId="0" xfId="108" applyNumberFormat="1" applyFont="1" applyFill="1" applyBorder="1" applyAlignment="1" applyProtection="1">
      <alignment horizontal="right" vertical="center"/>
      <protection locked="0"/>
    </xf>
    <xf numFmtId="0" fontId="2" fillId="29" borderId="0" xfId="107" applyFont="1" applyFill="1" applyBorder="1" applyAlignment="1" applyProtection="1">
      <protection locked="0"/>
    </xf>
    <xf numFmtId="0" fontId="2" fillId="0" borderId="0" xfId="107" applyFont="1" applyFill="1" applyBorder="1" applyAlignment="1" applyProtection="1">
      <alignment vertical="center" wrapText="1"/>
      <protection locked="0"/>
    </xf>
    <xf numFmtId="167" fontId="37" fillId="0" borderId="0" xfId="107" applyNumberFormat="1" applyFont="1" applyFill="1" applyBorder="1" applyAlignment="1" applyProtection="1">
      <alignment vertical="center"/>
      <protection locked="0"/>
    </xf>
    <xf numFmtId="0" fontId="2" fillId="0" borderId="0" xfId="107" applyFont="1" applyFill="1" applyBorder="1" applyAlignment="1" applyProtection="1">
      <alignment vertical="center"/>
      <protection locked="0"/>
    </xf>
    <xf numFmtId="0" fontId="10" fillId="0" borderId="0" xfId="107" applyFont="1" applyFill="1" applyBorder="1" applyAlignment="1" applyProtection="1">
      <alignment horizontal="right" vertical="center"/>
      <protection locked="0"/>
    </xf>
    <xf numFmtId="0" fontId="2" fillId="26" borderId="0" xfId="107" applyFont="1" applyFill="1" applyAlignment="1" applyProtection="1">
      <protection locked="0"/>
    </xf>
    <xf numFmtId="167" fontId="2" fillId="30" borderId="0" xfId="107" applyNumberFormat="1" applyFont="1" applyFill="1" applyBorder="1" applyAlignment="1" applyProtection="1">
      <alignment vertical="center"/>
      <protection locked="0"/>
    </xf>
    <xf numFmtId="167" fontId="2" fillId="0" borderId="0" xfId="107" applyNumberFormat="1" applyFont="1" applyFill="1" applyBorder="1" applyAlignment="1" applyProtection="1">
      <alignment vertical="center"/>
      <protection locked="0"/>
    </xf>
    <xf numFmtId="0" fontId="10" fillId="26" borderId="0" xfId="107" applyFont="1" applyFill="1" applyBorder="1" applyAlignment="1" applyProtection="1">
      <alignment horizontal="right" vertical="center"/>
      <protection locked="0"/>
    </xf>
    <xf numFmtId="0" fontId="10" fillId="0" borderId="0" xfId="107" applyFont="1" applyFill="1" applyBorder="1" applyAlignment="1" applyProtection="1">
      <alignment vertical="center" wrapText="1"/>
      <protection locked="0"/>
    </xf>
    <xf numFmtId="174" fontId="68" fillId="0" borderId="0" xfId="109" applyNumberFormat="1" applyFont="1" applyFill="1" applyBorder="1" applyAlignment="1" applyProtection="1">
      <alignment vertical="center"/>
    </xf>
    <xf numFmtId="174" fontId="10" fillId="30" borderId="0" xfId="86" applyNumberFormat="1" applyFont="1" applyFill="1" applyBorder="1" applyAlignment="1" applyProtection="1">
      <alignment vertical="center"/>
    </xf>
    <xf numFmtId="174" fontId="10" fillId="0" borderId="0" xfId="86" applyNumberFormat="1" applyFont="1" applyFill="1" applyBorder="1" applyAlignment="1" applyProtection="1">
      <alignment vertical="center"/>
    </xf>
    <xf numFmtId="167" fontId="68" fillId="0" borderId="0" xfId="107" applyNumberFormat="1" applyFont="1" applyFill="1" applyBorder="1" applyAlignment="1" applyProtection="1">
      <alignment horizontal="right" vertical="center"/>
      <protection locked="0"/>
    </xf>
    <xf numFmtId="0" fontId="66" fillId="26" borderId="0" xfId="107" applyFont="1" applyFill="1" applyAlignment="1" applyProtection="1">
      <alignment vertical="center"/>
      <protection locked="0"/>
    </xf>
    <xf numFmtId="0" fontId="68" fillId="0" borderId="0" xfId="107" applyFont="1" applyFill="1" applyBorder="1" applyAlignment="1" applyProtection="1">
      <alignment vertical="center"/>
      <protection locked="0"/>
    </xf>
    <xf numFmtId="174" fontId="68" fillId="30" borderId="0" xfId="86" applyNumberFormat="1" applyFont="1" applyFill="1" applyBorder="1" applyAlignment="1" applyProtection="1">
      <alignment vertical="center"/>
      <protection locked="0"/>
    </xf>
    <xf numFmtId="167" fontId="68" fillId="26" borderId="0" xfId="107" applyNumberFormat="1" applyFont="1" applyFill="1" applyBorder="1" applyAlignment="1" applyProtection="1">
      <alignment horizontal="right" vertical="center"/>
      <protection locked="0"/>
    </xf>
    <xf numFmtId="0" fontId="2" fillId="0" borderId="0" xfId="107" applyFont="1" applyFill="1" applyBorder="1" applyAlignment="1" applyProtection="1">
      <protection locked="0"/>
    </xf>
    <xf numFmtId="0" fontId="68" fillId="29" borderId="0" xfId="107" applyFont="1" applyFill="1" applyBorder="1" applyAlignment="1" applyProtection="1">
      <alignment vertical="center"/>
      <protection locked="0"/>
    </xf>
    <xf numFmtId="167" fontId="37" fillId="29" borderId="0" xfId="107" applyNumberFormat="1" applyFont="1" applyFill="1" applyBorder="1" applyAlignment="1" applyProtection="1">
      <alignment vertical="center"/>
      <protection locked="0"/>
    </xf>
    <xf numFmtId="167" fontId="68" fillId="29" borderId="0" xfId="107" applyNumberFormat="1" applyFont="1" applyFill="1" applyBorder="1" applyAlignment="1" applyProtection="1">
      <alignment horizontal="right" vertical="center"/>
      <protection locked="0"/>
    </xf>
    <xf numFmtId="0" fontId="68" fillId="0" borderId="0" xfId="107" applyFont="1" applyFill="1" applyBorder="1" applyAlignment="1" applyProtection="1">
      <alignment horizontal="left" vertical="center" wrapText="1"/>
      <protection locked="0"/>
    </xf>
    <xf numFmtId="0" fontId="2" fillId="0" borderId="0" xfId="107" applyFill="1" applyAlignment="1">
      <alignment horizontal="left" vertical="center" wrapText="1"/>
    </xf>
    <xf numFmtId="0" fontId="66" fillId="0" borderId="0" xfId="107" applyFont="1" applyFill="1" applyAlignment="1" applyProtection="1">
      <alignment vertical="center"/>
      <protection locked="0"/>
    </xf>
    <xf numFmtId="0" fontId="66" fillId="0" borderId="0" xfId="107" applyFont="1" applyFill="1" applyBorder="1" applyAlignment="1" applyProtection="1">
      <alignment vertical="center"/>
      <protection locked="0"/>
    </xf>
    <xf numFmtId="0" fontId="66" fillId="0" borderId="0" xfId="107" applyFont="1" applyFill="1" applyAlignment="1" applyProtection="1">
      <protection locked="0"/>
    </xf>
    <xf numFmtId="0" fontId="66" fillId="0" borderId="0" xfId="107" applyFont="1" applyFill="1" applyBorder="1" applyAlignment="1" applyProtection="1">
      <protection locked="0"/>
    </xf>
    <xf numFmtId="0" fontId="66" fillId="26" borderId="0" xfId="107" applyFont="1" applyFill="1" applyAlignment="1" applyProtection="1">
      <protection locked="0"/>
    </xf>
    <xf numFmtId="2" fontId="37" fillId="32" borderId="0" xfId="107" applyNumberFormat="1" applyFont="1" applyFill="1" applyBorder="1" applyAlignment="1" applyProtection="1">
      <alignment vertical="center"/>
      <protection locked="0"/>
    </xf>
    <xf numFmtId="175" fontId="68" fillId="32" borderId="0" xfId="62" applyNumberFormat="1" applyFont="1" applyFill="1" applyBorder="1" applyAlignment="1" applyProtection="1">
      <alignment horizontal="right" vertical="center"/>
      <protection locked="0"/>
    </xf>
    <xf numFmtId="0" fontId="37" fillId="0" borderId="0" xfId="107" applyFont="1" applyFill="1" applyBorder="1" applyAlignment="1" applyProtection="1">
      <alignment vertical="center"/>
      <protection locked="0"/>
    </xf>
    <xf numFmtId="0" fontId="68" fillId="0" borderId="0" xfId="107" applyFont="1" applyFill="1" applyBorder="1" applyAlignment="1" applyProtection="1">
      <alignment horizontal="right" vertical="center"/>
      <protection locked="0"/>
    </xf>
    <xf numFmtId="0" fontId="37" fillId="32" borderId="0" xfId="107" applyFont="1" applyFill="1" applyBorder="1" applyAlignment="1" applyProtection="1">
      <alignment vertical="center"/>
      <protection locked="0"/>
    </xf>
    <xf numFmtId="0" fontId="37" fillId="29" borderId="0" xfId="107" applyFont="1" applyFill="1" applyBorder="1" applyAlignment="1" applyProtection="1">
      <alignment vertical="center"/>
      <protection locked="0"/>
    </xf>
    <xf numFmtId="0" fontId="68" fillId="29" borderId="0" xfId="107" applyFont="1" applyFill="1" applyBorder="1" applyAlignment="1" applyProtection="1">
      <alignment horizontal="right" vertical="center"/>
      <protection locked="0"/>
    </xf>
    <xf numFmtId="0" fontId="89" fillId="29" borderId="0" xfId="107" applyFont="1" applyFill="1" applyBorder="1" applyAlignment="1" applyProtection="1">
      <alignment vertical="center"/>
      <protection locked="0"/>
    </xf>
    <xf numFmtId="0" fontId="66" fillId="26" borderId="0" xfId="107" applyFont="1" applyFill="1" applyBorder="1" applyProtection="1">
      <protection locked="0"/>
    </xf>
    <xf numFmtId="0" fontId="2" fillId="26" borderId="0" xfId="107" applyFont="1" applyFill="1" applyBorder="1" applyProtection="1">
      <protection locked="0"/>
    </xf>
    <xf numFmtId="0" fontId="2" fillId="26" borderId="0" xfId="107" applyFont="1" applyFill="1" applyAlignment="1" applyProtection="1">
      <alignment horizontal="left"/>
      <protection locked="0"/>
    </xf>
    <xf numFmtId="0" fontId="2" fillId="29" borderId="0" xfId="107" applyFont="1" applyFill="1" applyBorder="1" applyAlignment="1" applyProtection="1">
      <alignment vertical="center"/>
      <protection locked="0"/>
    </xf>
    <xf numFmtId="0" fontId="2" fillId="26" borderId="0" xfId="107" applyFill="1" applyBorder="1" applyProtection="1">
      <protection locked="0"/>
    </xf>
    <xf numFmtId="0" fontId="2" fillId="29" borderId="0" xfId="107" applyFont="1" applyFill="1" applyAlignment="1" applyProtection="1">
      <alignment vertical="center"/>
      <protection locked="0"/>
    </xf>
    <xf numFmtId="175" fontId="68" fillId="0" borderId="0" xfId="108" applyNumberFormat="1" applyFont="1" applyFill="1" applyBorder="1" applyAlignment="1" applyProtection="1">
      <alignment horizontal="right" vertical="center"/>
      <protection locked="0"/>
    </xf>
    <xf numFmtId="0" fontId="2" fillId="26" borderId="0" xfId="107" applyFill="1" applyProtection="1">
      <protection locked="0"/>
    </xf>
    <xf numFmtId="0" fontId="10" fillId="26" borderId="0" xfId="107" applyFont="1" applyFill="1" applyAlignment="1" applyProtection="1">
      <alignment horizontal="right" vertical="center"/>
      <protection locked="0"/>
    </xf>
    <xf numFmtId="0" fontId="2" fillId="0" borderId="0" xfId="107" applyFill="1" applyBorder="1" applyProtection="1">
      <protection locked="0"/>
    </xf>
    <xf numFmtId="0" fontId="10" fillId="26" borderId="0" xfId="107" applyFont="1" applyFill="1" applyAlignment="1" applyProtection="1">
      <alignment horizontal="right"/>
      <protection locked="0"/>
    </xf>
    <xf numFmtId="185" fontId="68" fillId="31" borderId="0" xfId="108" applyNumberFormat="1" applyFont="1" applyFill="1" applyBorder="1" applyAlignment="1" applyProtection="1">
      <alignment horizontal="right" vertical="center"/>
      <protection locked="0"/>
    </xf>
    <xf numFmtId="0" fontId="9" fillId="0" borderId="0" xfId="0" applyFont="1" applyFill="1" applyAlignment="1">
      <alignment vertical="center"/>
    </xf>
    <xf numFmtId="167" fontId="2" fillId="26" borderId="0" xfId="108" applyNumberFormat="1" applyFont="1" applyFill="1" applyBorder="1" applyAlignment="1" applyProtection="1">
      <alignment horizontal="right" vertical="center"/>
      <protection locked="0"/>
    </xf>
    <xf numFmtId="0" fontId="90" fillId="0" borderId="0" xfId="0" applyFont="1" applyAlignment="1">
      <alignment vertical="center" wrapText="1"/>
    </xf>
    <xf numFmtId="0" fontId="73" fillId="31" borderId="0" xfId="57" quotePrefix="1" applyFont="1" applyFill="1" applyBorder="1" applyAlignment="1">
      <alignment vertical="center"/>
    </xf>
    <xf numFmtId="0" fontId="37" fillId="31" borderId="0" xfId="107" applyFont="1" applyFill="1" applyBorder="1" applyAlignment="1" applyProtection="1">
      <alignment horizontal="right" vertical="center" wrapText="1"/>
      <protection locked="0"/>
    </xf>
    <xf numFmtId="0" fontId="47" fillId="26" borderId="0" xfId="57" applyFont="1" applyFill="1" applyBorder="1" applyAlignment="1">
      <alignment vertical="center" wrapText="1"/>
    </xf>
    <xf numFmtId="0" fontId="2" fillId="0" borderId="0" xfId="0" applyFont="1" applyAlignment="1">
      <alignment vertical="center" wrapText="1"/>
    </xf>
    <xf numFmtId="175" fontId="68" fillId="29" borderId="0" xfId="86" applyNumberFormat="1" applyFont="1" applyFill="1" applyBorder="1" applyAlignment="1">
      <alignment horizontal="right" vertical="center"/>
    </xf>
    <xf numFmtId="16" fontId="37" fillId="31" borderId="0" xfId="61" applyNumberFormat="1" applyFont="1" applyFill="1" applyBorder="1" applyAlignment="1">
      <alignment horizontal="right" vertical="center" wrapText="1"/>
    </xf>
    <xf numFmtId="17" fontId="37" fillId="31" borderId="0" xfId="57" quotePrefix="1" applyNumberFormat="1" applyFont="1" applyFill="1" applyBorder="1" applyAlignment="1">
      <alignment horizontal="right" vertical="center" wrapText="1"/>
    </xf>
    <xf numFmtId="178" fontId="2" fillId="30" borderId="0" xfId="108" applyNumberFormat="1" applyFont="1" applyFill="1" applyBorder="1" applyAlignment="1" applyProtection="1">
      <alignment vertical="center"/>
      <protection locked="0"/>
    </xf>
    <xf numFmtId="178" fontId="2" fillId="26" borderId="0" xfId="108" applyNumberFormat="1" applyFont="1" applyFill="1" applyBorder="1" applyAlignment="1" applyProtection="1">
      <alignment vertical="center"/>
      <protection locked="0"/>
    </xf>
    <xf numFmtId="178" fontId="37" fillId="31" borderId="0" xfId="87" applyNumberFormat="1" applyFont="1" applyFill="1" applyBorder="1" applyAlignment="1" applyProtection="1">
      <alignment vertical="center"/>
      <protection locked="0"/>
    </xf>
    <xf numFmtId="0" fontId="61" fillId="29" borderId="0" xfId="104" applyFont="1" applyFill="1" applyBorder="1" applyAlignment="1">
      <alignment vertical="center" wrapText="1"/>
    </xf>
    <xf numFmtId="0" fontId="61" fillId="32" borderId="0" xfId="104" applyFont="1" applyFill="1" applyBorder="1" applyAlignment="1">
      <alignment vertical="center" wrapText="1"/>
    </xf>
    <xf numFmtId="0" fontId="18" fillId="26" borderId="0" xfId="57" applyFill="1" applyAlignment="1">
      <alignment wrapText="1"/>
    </xf>
    <xf numFmtId="181" fontId="71" fillId="30" borderId="0" xfId="104" applyNumberFormat="1" applyFont="1" applyFill="1" applyBorder="1" applyAlignment="1">
      <alignment horizontal="right" vertical="center" wrapText="1"/>
    </xf>
    <xf numFmtId="181" fontId="72" fillId="30" borderId="0" xfId="104" applyNumberFormat="1" applyFont="1" applyFill="1" applyBorder="1" applyAlignment="1">
      <alignment horizontal="right" vertical="center" wrapText="1"/>
    </xf>
    <xf numFmtId="182" fontId="72" fillId="30" borderId="0" xfId="104" applyNumberFormat="1" applyFont="1" applyFill="1" applyBorder="1" applyAlignment="1">
      <alignment horizontal="right" vertical="center" wrapText="1"/>
    </xf>
    <xf numFmtId="178" fontId="55" fillId="30" borderId="0" xfId="104" applyNumberFormat="1" applyFont="1" applyFill="1" applyBorder="1" applyAlignment="1">
      <alignment horizontal="right" vertical="center" wrapText="1"/>
    </xf>
    <xf numFmtId="3" fontId="71" fillId="0" borderId="0" xfId="104" applyNumberFormat="1" applyFont="1" applyFill="1" applyBorder="1" applyAlignment="1">
      <alignment horizontal="right" vertical="center" wrapText="1"/>
    </xf>
    <xf numFmtId="3" fontId="72" fillId="0" borderId="0" xfId="104" applyNumberFormat="1" applyFont="1" applyFill="1" applyBorder="1" applyAlignment="1">
      <alignment horizontal="right" vertical="center" wrapText="1"/>
    </xf>
    <xf numFmtId="166" fontId="72" fillId="0" borderId="0" xfId="104" applyNumberFormat="1" applyFont="1" applyFill="1" applyBorder="1" applyAlignment="1">
      <alignment horizontal="right" vertical="center" wrapText="1"/>
    </xf>
    <xf numFmtId="178" fontId="55" fillId="0" borderId="0" xfId="104" applyNumberFormat="1" applyFont="1" applyFill="1" applyBorder="1" applyAlignment="1">
      <alignment horizontal="right" vertical="center" wrapText="1"/>
    </xf>
    <xf numFmtId="0" fontId="2" fillId="29" borderId="0" xfId="107" applyFont="1" applyFill="1" applyBorder="1" applyAlignment="1" applyProtection="1">
      <alignment horizontal="left" vertical="center" wrapText="1"/>
      <protection locked="0"/>
    </xf>
    <xf numFmtId="0" fontId="2" fillId="0" borderId="0" xfId="107" applyAlignment="1">
      <alignment horizontal="left" vertical="center" wrapText="1"/>
    </xf>
    <xf numFmtId="0" fontId="2" fillId="29" borderId="0" xfId="0" applyFont="1" applyFill="1" applyAlignment="1">
      <alignment horizontal="left" vertical="center"/>
    </xf>
    <xf numFmtId="0" fontId="47" fillId="26" borderId="0" xfId="57" applyFont="1" applyFill="1" applyBorder="1" applyAlignment="1">
      <alignment horizontal="left" vertical="center" wrapText="1"/>
    </xf>
    <xf numFmtId="0" fontId="37" fillId="32" borderId="0" xfId="107" applyFont="1" applyFill="1" applyBorder="1" applyAlignment="1" applyProtection="1">
      <alignment horizontal="left" vertical="center" wrapText="1"/>
      <protection locked="0"/>
    </xf>
    <xf numFmtId="0" fontId="10" fillId="26" borderId="0" xfId="107" applyFont="1" applyFill="1" applyBorder="1" applyAlignment="1" applyProtection="1">
      <alignment horizontal="left" vertical="center" wrapText="1"/>
      <protection locked="0"/>
    </xf>
    <xf numFmtId="167" fontId="37" fillId="31" borderId="0" xfId="107" applyNumberFormat="1" applyFont="1" applyFill="1" applyBorder="1" applyAlignment="1" applyProtection="1">
      <alignment horizontal="left" vertical="center" wrapText="1"/>
      <protection locked="0"/>
    </xf>
    <xf numFmtId="0" fontId="68" fillId="29" borderId="0" xfId="107" applyFont="1" applyFill="1" applyBorder="1" applyAlignment="1" applyProtection="1">
      <alignment horizontal="left" vertical="center" wrapText="1"/>
      <protection locked="0"/>
    </xf>
    <xf numFmtId="0" fontId="68" fillId="0" borderId="0" xfId="107" applyFont="1" applyFill="1" applyBorder="1" applyAlignment="1" applyProtection="1">
      <alignment horizontal="left" vertical="center" wrapText="1"/>
      <protection locked="0"/>
    </xf>
    <xf numFmtId="0" fontId="2" fillId="0" borderId="0" xfId="107" applyFill="1" applyAlignment="1">
      <alignment horizontal="left" vertical="center" wrapText="1"/>
    </xf>
    <xf numFmtId="0" fontId="37" fillId="31" borderId="0" xfId="107" applyFont="1" applyFill="1" applyBorder="1" applyAlignment="1" applyProtection="1">
      <alignment horizontal="center" vertical="center" wrapText="1"/>
      <protection locked="0"/>
    </xf>
    <xf numFmtId="0" fontId="18" fillId="26" borderId="0" xfId="57" applyFill="1" applyAlignment="1">
      <alignment horizontal="left" wrapText="1"/>
    </xf>
    <xf numFmtId="0" fontId="18" fillId="26" borderId="0" xfId="57" applyFill="1" applyAlignment="1">
      <alignment horizontal="left" vertical="top" wrapText="1"/>
    </xf>
    <xf numFmtId="0" fontId="18" fillId="26" borderId="0" xfId="57" applyFont="1" applyFill="1" applyAlignment="1">
      <alignment horizontal="left" vertical="top" wrapText="1"/>
    </xf>
    <xf numFmtId="0" fontId="9" fillId="0" borderId="0" xfId="57" quotePrefix="1" applyFont="1" applyFill="1" applyAlignment="1">
      <alignment horizontal="left" vertical="top" wrapText="1"/>
    </xf>
    <xf numFmtId="17" fontId="37" fillId="31" borderId="0" xfId="57" quotePrefix="1" applyNumberFormat="1" applyFont="1" applyFill="1" applyBorder="1" applyAlignment="1">
      <alignment horizontal="right" vertical="center" wrapText="1"/>
    </xf>
    <xf numFmtId="0" fontId="9" fillId="29" borderId="0" xfId="0" applyFont="1" applyFill="1" applyAlignment="1">
      <alignment horizontal="left" vertical="center" wrapText="1"/>
    </xf>
  </cellXfs>
  <cellStyles count="112">
    <cellStyle name="%" xfId="1"/>
    <cellStyle name="% 2" xfId="88"/>
    <cellStyle name="% 2 2" xfId="99"/>
    <cellStyle name="_Column1" xfId="2"/>
    <cellStyle name="_Column1 2" xfId="89"/>
    <cellStyle name="_Column2" xfId="3"/>
    <cellStyle name="_Column3" xfId="4"/>
    <cellStyle name="_Column4" xfId="5"/>
    <cellStyle name="_Column5" xfId="6"/>
    <cellStyle name="_Column6" xfId="7"/>
    <cellStyle name="_Column7" xfId="8"/>
    <cellStyle name="_Data" xfId="9"/>
    <cellStyle name="_Data 2" xfId="90"/>
    <cellStyle name="_Header" xfId="10"/>
    <cellStyle name="_Row1" xfId="11"/>
    <cellStyle name="_Row1 2" xfId="91"/>
    <cellStyle name="_Row2" xfId="12"/>
    <cellStyle name="_Row3" xfId="13"/>
    <cellStyle name="_Row4" xfId="14"/>
    <cellStyle name="_Row5" xfId="15"/>
    <cellStyle name="_Row6" xfId="16"/>
    <cellStyle name="_Row7" xfId="17"/>
    <cellStyle name="20 % - Accent1" xfId="18" builtinId="30" customBuiltin="1"/>
    <cellStyle name="20 % - Accent2" xfId="19" builtinId="34" customBuiltin="1"/>
    <cellStyle name="20 % - Accent3" xfId="20" builtinId="38" customBuiltin="1"/>
    <cellStyle name="20 % - Accent4" xfId="21" builtinId="42" customBuiltin="1"/>
    <cellStyle name="20 % - Accent5" xfId="22" builtinId="46" customBuiltin="1"/>
    <cellStyle name="20 % - Accent6" xfId="23" builtinId="50" customBuiltin="1"/>
    <cellStyle name="40 % - Accent1" xfId="24" builtinId="31" customBuiltin="1"/>
    <cellStyle name="40 % - Accent2" xfId="25" builtinId="35" customBuiltin="1"/>
    <cellStyle name="40 % - Accent3" xfId="26" builtinId="39" customBuiltin="1"/>
    <cellStyle name="40 % - Accent4" xfId="27" builtinId="43" customBuiltin="1"/>
    <cellStyle name="40 % - Accent5" xfId="28" builtinId="47" customBuiltin="1"/>
    <cellStyle name="40 % - Accent6" xfId="29" builtinId="51" customBuiltin="1"/>
    <cellStyle name="60 % - Accent1" xfId="30" builtinId="32" customBuiltin="1"/>
    <cellStyle name="60 % - Accent2" xfId="31" builtinId="36" customBuiltin="1"/>
    <cellStyle name="60 % - Accent3" xfId="32" builtinId="40" customBuiltin="1"/>
    <cellStyle name="60 % - Accent4" xfId="33" builtinId="44" customBuiltin="1"/>
    <cellStyle name="60 % - Accent5" xfId="34" builtinId="48" customBuiltin="1"/>
    <cellStyle name="60 % - Accent6" xfId="35" builtinId="52" customBuiltin="1"/>
    <cellStyle name="Accent1" xfId="36" builtinId="29" customBuiltin="1"/>
    <cellStyle name="Accent2" xfId="37" builtinId="33" customBuiltin="1"/>
    <cellStyle name="Accent3" xfId="38" builtinId="37" customBuiltin="1"/>
    <cellStyle name="Accent4" xfId="39" builtinId="41" customBuiltin="1"/>
    <cellStyle name="Accent5" xfId="40" builtinId="45" customBuiltin="1"/>
    <cellStyle name="Accent6" xfId="41" builtinId="49" customBuiltin="1"/>
    <cellStyle name="Avertissement" xfId="42" builtinId="11" customBuiltin="1"/>
    <cellStyle name="Besuchter Hyperlink" xfId="43"/>
    <cellStyle name="Calcul" xfId="44" builtinId="22" customBuiltin="1"/>
    <cellStyle name="Cellule liée" xfId="45" builtinId="24" customBuiltin="1"/>
    <cellStyle name="Commentaire" xfId="46" builtinId="10" customBuiltin="1"/>
    <cellStyle name="Commentaire 2" xfId="92"/>
    <cellStyle name="Commentaire 2 2" xfId="100"/>
    <cellStyle name="Dezimal [0]_Abbreviations" xfId="47"/>
    <cellStyle name="Dezimal_Abbreviations" xfId="48"/>
    <cellStyle name="Entrée" xfId="49" builtinId="20" customBuiltin="1"/>
    <cellStyle name="Insatisfaisant" xfId="50" builtinId="27" customBuiltin="1"/>
    <cellStyle name="KPMG Heading 1" xfId="51"/>
    <cellStyle name="KPMG Heading 1 2" xfId="93"/>
    <cellStyle name="KPMG Heading 2" xfId="52"/>
    <cellStyle name="KPMG Heading 2 2" xfId="94"/>
    <cellStyle name="KPMG Heading 3" xfId="53"/>
    <cellStyle name="KPMG Heading 3 2" xfId="95"/>
    <cellStyle name="KPMG Heading 4" xfId="54"/>
    <cellStyle name="KPMG Heading 4 2" xfId="96"/>
    <cellStyle name="KPMG Normal" xfId="55"/>
    <cellStyle name="KPMG Normal Text" xfId="56"/>
    <cellStyle name="Microsoft Excel found an error in the formula you entered. Do you want to accept the correction proposed below?_x000a__x000a_|_x000a__x000a_• To accept the correction, click Yes._x000a_• To close this message and correct the formula yourself, click No." xfId="57"/>
    <cellStyle name="Milliers" xfId="102" builtinId="3"/>
    <cellStyle name="Monétaire 2" xfId="110"/>
    <cellStyle name="Neutre" xfId="58" builtinId="28" customBuiltin="1"/>
    <cellStyle name="Non défini" xfId="59"/>
    <cellStyle name="Normal" xfId="0" builtinId="0"/>
    <cellStyle name="Normal 2" xfId="87"/>
    <cellStyle name="Normal 3" xfId="103"/>
    <cellStyle name="Normal 3 2" xfId="107"/>
    <cellStyle name="Normal_Annexe 6 EN" xfId="60"/>
    <cellStyle name="Normal_Annexe 6 EN 2" xfId="106"/>
    <cellStyle name="Normal_Balance sheet - P&amp;L dec 2011" xfId="61"/>
    <cellStyle name="Normal_Balance sheet - P&amp;L dec 2011 2 2" xfId="105"/>
    <cellStyle name="Normal_Q2 2007 PnL-TFT-BS_v4" xfId="62"/>
    <cellStyle name="Normal_Q2 2007 PnL-TFT-BS_v4 2 2" xfId="108"/>
    <cellStyle name="Normal_TFT communiqué" xfId="104"/>
    <cellStyle name="Pourcentage" xfId="86" builtinId="5"/>
    <cellStyle name="Pourcentage 2" xfId="98"/>
    <cellStyle name="Pourcentage 2 2" xfId="101"/>
    <cellStyle name="Pourcentage 3" xfId="111"/>
    <cellStyle name="Pourcentage 3 2" xfId="109"/>
    <cellStyle name="SAPBEXaggData" xfId="63"/>
    <cellStyle name="SAPBEXaggItem" xfId="64"/>
    <cellStyle name="SAPBEXchaText" xfId="65"/>
    <cellStyle name="SAPBEXfilterDrill" xfId="66"/>
    <cellStyle name="SAPBEXfilterItem" xfId="67"/>
    <cellStyle name="SAPBEXheaderItem" xfId="68"/>
    <cellStyle name="SAPBEXheaderText" xfId="69"/>
    <cellStyle name="SAPBEXstdData" xfId="70"/>
    <cellStyle name="SAPBEXstdItem" xfId="71"/>
    <cellStyle name="SAPBEXtitle" xfId="72"/>
    <cellStyle name="Satisfaisant" xfId="73" builtinId="26" customBuiltin="1"/>
    <cellStyle name="Sortie" xfId="74" builtinId="21" customBuiltin="1"/>
    <cellStyle name="Style 1" xfId="75"/>
    <cellStyle name="Style 1 2" xfId="97"/>
    <cellStyle name="Texte explicatif" xfId="76" builtinId="53" customBuiltin="1"/>
    <cellStyle name="Titre" xfId="77" builtinId="15" customBuiltin="1"/>
    <cellStyle name="Titre 1" xfId="78" builtinId="16" customBuiltin="1"/>
    <cellStyle name="Titre 2" xfId="79" builtinId="17" customBuiltin="1"/>
    <cellStyle name="Titre 3" xfId="80" builtinId="18" customBuiltin="1"/>
    <cellStyle name="Titre 4" xfId="81" builtinId="19" customBuiltin="1"/>
    <cellStyle name="Total" xfId="82" builtinId="25" customBuiltin="1"/>
    <cellStyle name="Vérification" xfId="83" builtinId="23" customBuiltin="1"/>
    <cellStyle name="Währung [0]_Abbreviations" xfId="84"/>
    <cellStyle name="Währung_Abbreviations" xfId="8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1F1F1"/>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444492"/>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DD3EB"/>
      <color rgb="FFD4E0AE"/>
      <color rgb="FFEFE5D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2"/>
  <sheetViews>
    <sheetView showGridLines="0" zoomScale="80" zoomScaleNormal="80" zoomScaleSheetLayoutView="85" workbookViewId="0">
      <selection activeCell="A34" sqref="A34:O35"/>
    </sheetView>
  </sheetViews>
  <sheetFormatPr baseColWidth="10" defaultColWidth="9.140625" defaultRowHeight="12.75"/>
  <cols>
    <col min="1" max="1" width="50.7109375" style="228" customWidth="1"/>
    <col min="2" max="3" width="12.7109375" style="228" customWidth="1"/>
    <col min="4" max="4" width="12.7109375" style="229" customWidth="1"/>
    <col min="5" max="5" width="1.7109375" style="230" customWidth="1"/>
    <col min="6" max="7" width="12.7109375" style="228" customWidth="1"/>
    <col min="8" max="8" width="12.7109375" style="231" customWidth="1"/>
    <col min="9" max="9" width="1.7109375" style="230" customWidth="1"/>
    <col min="10" max="11" width="12.7109375" style="228" customWidth="1"/>
    <col min="12" max="12" width="1.7109375" style="230" customWidth="1"/>
    <col min="13" max="14" width="12.7109375" style="228" customWidth="1"/>
    <col min="15" max="15" width="12.7109375" style="231" customWidth="1"/>
    <col min="16" max="16384" width="9.140625" style="225"/>
  </cols>
  <sheetData>
    <row r="1" spans="1:15" s="138" customFormat="1" ht="36.950000000000003" customHeight="1">
      <c r="A1" s="260" t="s">
        <v>100</v>
      </c>
      <c r="B1" s="260"/>
      <c r="C1" s="260"/>
      <c r="D1" s="260"/>
      <c r="E1" s="260"/>
      <c r="F1" s="260"/>
      <c r="G1" s="260"/>
      <c r="H1" s="260"/>
      <c r="I1" s="260"/>
      <c r="J1" s="260"/>
      <c r="K1" s="260"/>
      <c r="L1" s="260"/>
      <c r="M1" s="260"/>
      <c r="N1" s="260"/>
      <c r="O1" s="260"/>
    </row>
    <row r="2" spans="1:15" s="139" customFormat="1" ht="11.1" customHeight="1">
      <c r="B2" s="140"/>
      <c r="C2" s="140"/>
      <c r="D2" s="141"/>
      <c r="E2" s="140"/>
      <c r="F2" s="140"/>
      <c r="G2" s="140"/>
      <c r="H2" s="142"/>
      <c r="I2" s="140"/>
      <c r="J2" s="140"/>
      <c r="K2" s="140"/>
      <c r="L2" s="140"/>
      <c r="M2" s="140"/>
      <c r="N2" s="140"/>
      <c r="O2" s="143"/>
    </row>
    <row r="3" spans="1:15" s="146" customFormat="1" ht="25.5" customHeight="1">
      <c r="A3" s="144" t="s">
        <v>99</v>
      </c>
      <c r="B3" s="267" t="s">
        <v>19</v>
      </c>
      <c r="C3" s="267"/>
      <c r="D3" s="267"/>
      <c r="E3" s="145"/>
      <c r="F3" s="267" t="s">
        <v>20</v>
      </c>
      <c r="G3" s="267"/>
      <c r="H3" s="267"/>
      <c r="I3" s="145"/>
      <c r="J3" s="267" t="s">
        <v>31</v>
      </c>
      <c r="K3" s="267"/>
      <c r="L3" s="145"/>
      <c r="M3" s="267" t="s">
        <v>32</v>
      </c>
      <c r="N3" s="267"/>
      <c r="O3" s="267"/>
    </row>
    <row r="4" spans="1:15" s="151" customFormat="1" ht="25.5" customHeight="1">
      <c r="A4" s="147" t="s">
        <v>23</v>
      </c>
      <c r="B4" s="148" t="s">
        <v>98</v>
      </c>
      <c r="C4" s="149" t="s">
        <v>75</v>
      </c>
      <c r="D4" s="150" t="s">
        <v>26</v>
      </c>
      <c r="E4" s="145"/>
      <c r="F4" s="148" t="s">
        <v>98</v>
      </c>
      <c r="G4" s="149" t="s">
        <v>75</v>
      </c>
      <c r="H4" s="150" t="s">
        <v>26</v>
      </c>
      <c r="I4" s="145"/>
      <c r="J4" s="148" t="s">
        <v>98</v>
      </c>
      <c r="K4" s="149" t="s">
        <v>75</v>
      </c>
      <c r="L4" s="145"/>
      <c r="M4" s="148" t="s">
        <v>98</v>
      </c>
      <c r="N4" s="149" t="s">
        <v>75</v>
      </c>
      <c r="O4" s="150" t="s">
        <v>26</v>
      </c>
    </row>
    <row r="5" spans="1:15" s="155" customFormat="1" ht="21.95" customHeight="1">
      <c r="A5" s="152" t="s">
        <v>0</v>
      </c>
      <c r="B5" s="152">
        <v>7306</v>
      </c>
      <c r="C5" s="152">
        <v>7515</v>
      </c>
      <c r="D5" s="153">
        <f>+(B5-C5)/C5</f>
        <v>-2.7811044577511643E-2</v>
      </c>
      <c r="E5" s="154"/>
      <c r="F5" s="152">
        <v>1385</v>
      </c>
      <c r="G5" s="152">
        <v>1352</v>
      </c>
      <c r="H5" s="153">
        <f>+(F5-G5)/G5</f>
        <v>2.4408284023668639E-2</v>
      </c>
      <c r="I5" s="154"/>
      <c r="J5" s="152"/>
      <c r="K5" s="152"/>
      <c r="L5" s="154"/>
      <c r="M5" s="152">
        <f>+B5+F5+J5</f>
        <v>8691</v>
      </c>
      <c r="N5" s="152">
        <v>8867</v>
      </c>
      <c r="O5" s="54">
        <f>+(M5-N5)/N5</f>
        <v>-1.9848877861734521E-2</v>
      </c>
    </row>
    <row r="6" spans="1:15" s="146" customFormat="1" ht="21.95" customHeight="1">
      <c r="A6" s="156" t="s">
        <v>110</v>
      </c>
      <c r="B6" s="157">
        <v>66</v>
      </c>
      <c r="C6" s="158">
        <v>83</v>
      </c>
      <c r="D6" s="159">
        <f>+(B6-C6)/C6</f>
        <v>-0.20481927710843373</v>
      </c>
      <c r="E6" s="160"/>
      <c r="F6" s="157">
        <v>224</v>
      </c>
      <c r="G6" s="158">
        <v>227</v>
      </c>
      <c r="H6" s="159">
        <f>+(F6-G6)/G6</f>
        <v>-1.3215859030837005E-2</v>
      </c>
      <c r="I6" s="160"/>
      <c r="J6" s="157"/>
      <c r="K6" s="158"/>
      <c r="L6" s="160"/>
      <c r="M6" s="157">
        <f t="shared" ref="M6:M7" si="0">+B6+F6+J6</f>
        <v>290</v>
      </c>
      <c r="N6" s="158">
        <v>310</v>
      </c>
      <c r="O6" s="159">
        <f>+(M6-N6)/N6</f>
        <v>-6.4516129032258063E-2</v>
      </c>
    </row>
    <row r="7" spans="1:15" s="161" customFormat="1" ht="21.95" customHeight="1">
      <c r="A7" s="156" t="s">
        <v>80</v>
      </c>
      <c r="B7" s="157">
        <v>-2250</v>
      </c>
      <c r="C7" s="158">
        <v>-2210</v>
      </c>
      <c r="D7" s="159">
        <f>+(B7-C7)/C7</f>
        <v>1.8099547511312219E-2</v>
      </c>
      <c r="E7" s="160"/>
      <c r="F7" s="157">
        <v>-848</v>
      </c>
      <c r="G7" s="158">
        <v>-746</v>
      </c>
      <c r="H7" s="159">
        <f>+(F7-G7)/G7</f>
        <v>0.13672922252010725</v>
      </c>
      <c r="I7" s="160"/>
      <c r="J7" s="157"/>
      <c r="K7" s="158"/>
      <c r="L7" s="160"/>
      <c r="M7" s="157">
        <f t="shared" si="0"/>
        <v>-3098</v>
      </c>
      <c r="N7" s="158">
        <v>-2956</v>
      </c>
      <c r="O7" s="159">
        <f>+(M7-N7)/N7</f>
        <v>4.8037889039242221E-2</v>
      </c>
    </row>
    <row r="8" spans="1:15" s="166" customFormat="1" ht="15" customHeight="1">
      <c r="A8" s="162" t="s">
        <v>82</v>
      </c>
      <c r="B8" s="163">
        <f>+B7/B$5</f>
        <v>-0.30796605529701615</v>
      </c>
      <c r="C8" s="160">
        <f>+C7/C$5</f>
        <v>-0.29407850964737192</v>
      </c>
      <c r="D8" s="164"/>
      <c r="E8" s="165"/>
      <c r="F8" s="163">
        <f>+F7/F$5</f>
        <v>-0.61227436823104697</v>
      </c>
      <c r="G8" s="160">
        <f t="shared" ref="G8" si="1">+G7/G$5</f>
        <v>-0.55177514792899407</v>
      </c>
      <c r="H8" s="164"/>
      <c r="I8" s="165"/>
      <c r="J8" s="163"/>
      <c r="K8" s="160"/>
      <c r="L8" s="165"/>
      <c r="M8" s="163">
        <f t="shared" ref="M8" si="2">+M7/M$5</f>
        <v>-0.35646070647796574</v>
      </c>
      <c r="N8" s="160">
        <f t="shared" ref="N8" si="3">+N7/N$5</f>
        <v>-0.33337092590504114</v>
      </c>
      <c r="O8" s="164"/>
    </row>
    <row r="9" spans="1:15" s="169" customFormat="1" ht="21.95" customHeight="1">
      <c r="A9" s="167" t="s">
        <v>33</v>
      </c>
      <c r="B9" s="168">
        <f>+B5+B6+B7</f>
        <v>5122</v>
      </c>
      <c r="C9" s="168">
        <f>+C5+C6+C7</f>
        <v>5388</v>
      </c>
      <c r="D9" s="153">
        <f>+(B9-C9)/C9</f>
        <v>-4.9368968077208614E-2</v>
      </c>
      <c r="E9" s="154"/>
      <c r="F9" s="168">
        <f>+F5+F6+F7</f>
        <v>761</v>
      </c>
      <c r="G9" s="168">
        <f>+G5+G6+G7</f>
        <v>833</v>
      </c>
      <c r="H9" s="153">
        <f>+(F9-G9)/G9</f>
        <v>-8.6434573829531819E-2</v>
      </c>
      <c r="I9" s="154"/>
      <c r="J9" s="168"/>
      <c r="K9" s="168"/>
      <c r="L9" s="154"/>
      <c r="M9" s="168">
        <f>+M5+M6+M7</f>
        <v>5883</v>
      </c>
      <c r="N9" s="168">
        <f>+N5+N6+N7</f>
        <v>6221</v>
      </c>
      <c r="O9" s="153">
        <f>+(M9-N9)/N9</f>
        <v>-5.4332100948400582E-2</v>
      </c>
    </row>
    <row r="10" spans="1:15" s="174" customFormat="1" ht="15" customHeight="1">
      <c r="A10" s="170" t="s">
        <v>21</v>
      </c>
      <c r="B10" s="171">
        <f>+B9/B$5</f>
        <v>0.70106761565836295</v>
      </c>
      <c r="C10" s="154">
        <f>+C9/C$5</f>
        <v>0.71696606786427142</v>
      </c>
      <c r="D10" s="172"/>
      <c r="E10" s="173"/>
      <c r="F10" s="171">
        <f>+F9/F$5</f>
        <v>0.54945848375451267</v>
      </c>
      <c r="G10" s="154">
        <f t="shared" ref="G10" si="4">+G9/G$5</f>
        <v>0.61612426035502954</v>
      </c>
      <c r="H10" s="172"/>
      <c r="I10" s="173"/>
      <c r="J10" s="171"/>
      <c r="K10" s="154"/>
      <c r="L10" s="173"/>
      <c r="M10" s="171">
        <f t="shared" ref="M10" si="5">+M9/M$5</f>
        <v>0.67690714532274765</v>
      </c>
      <c r="N10" s="154">
        <f t="shared" ref="N10" si="6">+N9/N$5</f>
        <v>0.70159016578324118</v>
      </c>
      <c r="O10" s="172"/>
    </row>
    <row r="11" spans="1:15" s="161" customFormat="1" ht="21.95" customHeight="1">
      <c r="A11" s="156" t="s">
        <v>81</v>
      </c>
      <c r="B11" s="157">
        <v>-1278</v>
      </c>
      <c r="C11" s="158">
        <v>-1292</v>
      </c>
      <c r="D11" s="159">
        <f>+(B11-C11)/C11</f>
        <v>-1.0835913312693499E-2</v>
      </c>
      <c r="E11" s="160"/>
      <c r="F11" s="157">
        <v>-186</v>
      </c>
      <c r="G11" s="158">
        <v>-145</v>
      </c>
      <c r="H11" s="159">
        <f>+(F11-G11)/G11</f>
        <v>0.28275862068965518</v>
      </c>
      <c r="I11" s="160"/>
      <c r="J11" s="157"/>
      <c r="K11" s="158"/>
      <c r="L11" s="160"/>
      <c r="M11" s="157">
        <f>+B11+F11+J11</f>
        <v>-1464</v>
      </c>
      <c r="N11" s="158">
        <v>-1437</v>
      </c>
      <c r="O11" s="159">
        <f>+(M11-N11)/N11</f>
        <v>1.8789144050104383E-2</v>
      </c>
    </row>
    <row r="12" spans="1:15" s="166" customFormat="1" ht="15" customHeight="1">
      <c r="A12" s="162" t="s">
        <v>82</v>
      </c>
      <c r="B12" s="163">
        <f>+B11/B$5</f>
        <v>-0.17492471940870519</v>
      </c>
      <c r="C12" s="160">
        <f>+C11/C$5</f>
        <v>-0.17192282102461742</v>
      </c>
      <c r="D12" s="164"/>
      <c r="E12" s="165"/>
      <c r="F12" s="163">
        <f>+F11/F$5</f>
        <v>-0.13429602888086642</v>
      </c>
      <c r="G12" s="160">
        <f t="shared" ref="G12" si="7">+G11/G$5</f>
        <v>-0.10724852071005918</v>
      </c>
      <c r="H12" s="164"/>
      <c r="I12" s="165"/>
      <c r="J12" s="163"/>
      <c r="K12" s="160"/>
      <c r="L12" s="165"/>
      <c r="M12" s="163">
        <f t="shared" ref="M12" si="8">+M11/M$5</f>
        <v>-0.16845012081463584</v>
      </c>
      <c r="N12" s="160">
        <f t="shared" ref="N12" si="9">+N11/N$5</f>
        <v>-0.16206157663245743</v>
      </c>
      <c r="O12" s="164"/>
    </row>
    <row r="13" spans="1:15" s="161" customFormat="1" ht="21.95" customHeight="1">
      <c r="A13" s="156" t="s">
        <v>83</v>
      </c>
      <c r="B13" s="157">
        <v>-2460</v>
      </c>
      <c r="C13" s="158">
        <v>-2401</v>
      </c>
      <c r="D13" s="159">
        <f>+(B13-C13)/C13</f>
        <v>2.4573094543940025E-2</v>
      </c>
      <c r="E13" s="160"/>
      <c r="F13" s="157">
        <v>-238</v>
      </c>
      <c r="G13" s="158">
        <v>-202</v>
      </c>
      <c r="H13" s="159">
        <f>+(F13-G13)/G13</f>
        <v>0.17821782178217821</v>
      </c>
      <c r="I13" s="160"/>
      <c r="J13" s="157"/>
      <c r="K13" s="158"/>
      <c r="L13" s="160"/>
      <c r="M13" s="157">
        <f>+B13+F13+J13</f>
        <v>-2698</v>
      </c>
      <c r="N13" s="158">
        <v>-2603</v>
      </c>
      <c r="O13" s="159">
        <f>+(M13-N13)/N13</f>
        <v>3.6496350364963501E-2</v>
      </c>
    </row>
    <row r="14" spans="1:15" s="166" customFormat="1" ht="15" customHeight="1">
      <c r="A14" s="162" t="s">
        <v>82</v>
      </c>
      <c r="B14" s="163">
        <f>+B13/B$5</f>
        <v>-0.33670955379140433</v>
      </c>
      <c r="C14" s="160">
        <f>+C13/C$5</f>
        <v>-0.31949434464404525</v>
      </c>
      <c r="D14" s="164"/>
      <c r="E14" s="165"/>
      <c r="F14" s="163">
        <f>+F13/F$5</f>
        <v>-0.17184115523465704</v>
      </c>
      <c r="G14" s="160">
        <f t="shared" ref="G14" si="10">+G13/G$5</f>
        <v>-0.14940828402366865</v>
      </c>
      <c r="H14" s="164"/>
      <c r="I14" s="165"/>
      <c r="J14" s="163"/>
      <c r="K14" s="160"/>
      <c r="L14" s="165"/>
      <c r="M14" s="163">
        <f t="shared" ref="M14" si="11">+M13/M$5</f>
        <v>-0.31043608330456796</v>
      </c>
      <c r="N14" s="160">
        <f t="shared" ref="N14" si="12">+N13/N$5</f>
        <v>-0.29356039246644861</v>
      </c>
      <c r="O14" s="164"/>
    </row>
    <row r="15" spans="1:15" s="161" customFormat="1" ht="21.95" customHeight="1">
      <c r="A15" s="156" t="s">
        <v>84</v>
      </c>
      <c r="B15" s="157">
        <v>15</v>
      </c>
      <c r="C15" s="158">
        <v>-28</v>
      </c>
      <c r="D15" s="159"/>
      <c r="E15" s="160"/>
      <c r="F15" s="157">
        <v>-102</v>
      </c>
      <c r="G15" s="158">
        <v>-14</v>
      </c>
      <c r="H15" s="159"/>
      <c r="I15" s="160"/>
      <c r="J15" s="157">
        <v>-27</v>
      </c>
      <c r="K15" s="158">
        <v>-36</v>
      </c>
      <c r="L15" s="160"/>
      <c r="M15" s="157">
        <f t="shared" ref="M15:M17" si="13">+B15+F15+J15</f>
        <v>-114</v>
      </c>
      <c r="N15" s="158">
        <v>-78</v>
      </c>
      <c r="O15" s="159"/>
    </row>
    <row r="16" spans="1:15" s="161" customFormat="1" ht="20.25" customHeight="1">
      <c r="A16" s="156" t="s">
        <v>92</v>
      </c>
      <c r="B16" s="157">
        <v>115</v>
      </c>
      <c r="C16" s="158">
        <v>41</v>
      </c>
      <c r="D16" s="159"/>
      <c r="E16" s="160"/>
      <c r="F16" s="157">
        <v>-1</v>
      </c>
      <c r="G16" s="158">
        <v>12</v>
      </c>
      <c r="H16" s="159"/>
      <c r="I16" s="160"/>
      <c r="J16" s="157"/>
      <c r="K16" s="158"/>
      <c r="L16" s="160"/>
      <c r="M16" s="157">
        <f t="shared" si="13"/>
        <v>114</v>
      </c>
      <c r="N16" s="158">
        <v>53</v>
      </c>
      <c r="O16" s="159"/>
    </row>
    <row r="17" spans="1:15" s="161" customFormat="1" ht="18" customHeight="1">
      <c r="A17" s="156" t="s">
        <v>85</v>
      </c>
      <c r="B17" s="157">
        <v>-29</v>
      </c>
      <c r="C17" s="158">
        <v>-31</v>
      </c>
      <c r="D17" s="159"/>
      <c r="E17" s="160"/>
      <c r="F17" s="157">
        <v>-1</v>
      </c>
      <c r="G17" s="234">
        <v>-1</v>
      </c>
      <c r="H17" s="159"/>
      <c r="I17" s="160"/>
      <c r="J17" s="157"/>
      <c r="K17" s="158"/>
      <c r="L17" s="160"/>
      <c r="M17" s="157">
        <f t="shared" si="13"/>
        <v>-30</v>
      </c>
      <c r="N17" s="158">
        <v>-32</v>
      </c>
      <c r="O17" s="159"/>
    </row>
    <row r="18" spans="1:15" s="176" customFormat="1" ht="21.95" customHeight="1">
      <c r="A18" s="175" t="s">
        <v>22</v>
      </c>
      <c r="B18" s="152">
        <f>+B9+B11+B13+B15+B16+B17</f>
        <v>1485</v>
      </c>
      <c r="C18" s="152">
        <f>+C9+C11+C13+C15+C16+C17</f>
        <v>1677</v>
      </c>
      <c r="D18" s="153">
        <f>+(B18-C18)/C18</f>
        <v>-0.11449016100178891</v>
      </c>
      <c r="E18" s="154"/>
      <c r="F18" s="152">
        <f>+F9+F11+F13+F15+F16+F17</f>
        <v>233</v>
      </c>
      <c r="G18" s="152">
        <f>+G9+G11+G13+G15+G16+G17</f>
        <v>483</v>
      </c>
      <c r="H18" s="153">
        <f>+(F18-G18)/G18</f>
        <v>-0.51759834368530022</v>
      </c>
      <c r="I18" s="154"/>
      <c r="J18" s="152">
        <f>+J9+J11+J13+J15+J16+J17</f>
        <v>-27</v>
      </c>
      <c r="K18" s="152">
        <f>+K9+K11+K13+K15+K16+K17</f>
        <v>-36</v>
      </c>
      <c r="L18" s="154"/>
      <c r="M18" s="152">
        <f>+M9+M11+M13+M15+M16+M17</f>
        <v>1691</v>
      </c>
      <c r="N18" s="152">
        <f>+N9+N11+N13+N15+N16+N17</f>
        <v>2124</v>
      </c>
      <c r="O18" s="232">
        <f>+(M18-N18)/N18</f>
        <v>-0.20386064030131826</v>
      </c>
    </row>
    <row r="19" spans="1:15" s="180" customFormat="1" ht="23.25" customHeight="1">
      <c r="A19" s="177" t="s">
        <v>21</v>
      </c>
      <c r="B19" s="178">
        <f>+B18/B$5</f>
        <v>0.20325759649603067</v>
      </c>
      <c r="C19" s="179">
        <f>+C18/C$5</f>
        <v>0.22315369261477047</v>
      </c>
      <c r="D19" s="172"/>
      <c r="E19" s="173"/>
      <c r="F19" s="178">
        <f>+F18/F$5</f>
        <v>0.16823104693140795</v>
      </c>
      <c r="G19" s="179">
        <f t="shared" ref="G19" si="14">+G18/G$5</f>
        <v>0.35724852071005919</v>
      </c>
      <c r="H19" s="172"/>
      <c r="I19" s="173"/>
      <c r="J19" s="178"/>
      <c r="K19" s="179"/>
      <c r="L19" s="173"/>
      <c r="M19" s="178">
        <f t="shared" ref="M19" si="15">+M18/M$5</f>
        <v>0.19456909446553905</v>
      </c>
      <c r="N19" s="179">
        <f t="shared" ref="N19" si="16">+N18/N$5</f>
        <v>0.23953986692229615</v>
      </c>
      <c r="O19" s="172"/>
    </row>
    <row r="20" spans="1:15" s="184" customFormat="1" ht="8.1" customHeight="1">
      <c r="A20" s="181"/>
      <c r="B20" s="182"/>
      <c r="C20" s="182"/>
      <c r="D20" s="183"/>
      <c r="E20" s="182"/>
      <c r="F20" s="182"/>
      <c r="G20" s="182"/>
      <c r="H20" s="183"/>
      <c r="I20" s="182"/>
      <c r="J20" s="182"/>
      <c r="K20" s="182"/>
      <c r="L20" s="182"/>
      <c r="M20" s="182"/>
      <c r="N20" s="182"/>
      <c r="O20" s="183"/>
    </row>
    <row r="21" spans="1:15" s="161" customFormat="1" ht="21.75" customHeight="1">
      <c r="A21" s="185"/>
      <c r="B21" s="186"/>
      <c r="C21" s="187"/>
      <c r="D21" s="188"/>
      <c r="E21" s="187"/>
      <c r="F21" s="186"/>
      <c r="G21" s="257" t="s">
        <v>86</v>
      </c>
      <c r="H21" s="258"/>
      <c r="I21" s="258"/>
      <c r="J21" s="258"/>
      <c r="K21" s="258"/>
      <c r="L21" s="189"/>
      <c r="M21" s="190">
        <v>-73</v>
      </c>
      <c r="N21" s="191">
        <v>-125</v>
      </c>
      <c r="O21" s="192"/>
    </row>
    <row r="22" spans="1:15" s="161" customFormat="1" ht="21.95" customHeight="1">
      <c r="A22" s="185"/>
      <c r="B22" s="186"/>
      <c r="C22" s="187"/>
      <c r="D22" s="188"/>
      <c r="E22" s="187"/>
      <c r="F22" s="186"/>
      <c r="G22" s="257" t="s">
        <v>87</v>
      </c>
      <c r="H22" s="258"/>
      <c r="I22" s="258"/>
      <c r="J22" s="258"/>
      <c r="K22" s="258"/>
      <c r="L22" s="189"/>
      <c r="M22" s="190">
        <v>-286</v>
      </c>
      <c r="N22" s="191">
        <v>-474</v>
      </c>
      <c r="O22" s="192"/>
    </row>
    <row r="23" spans="1:15" s="161" customFormat="1" ht="18.75" customHeight="1">
      <c r="A23" s="193"/>
      <c r="B23" s="194"/>
      <c r="C23" s="187"/>
      <c r="D23" s="188"/>
      <c r="E23" s="187"/>
      <c r="F23" s="194"/>
      <c r="G23" s="262" t="s">
        <v>38</v>
      </c>
      <c r="H23" s="262"/>
      <c r="I23" s="262"/>
      <c r="J23" s="262"/>
      <c r="K23" s="262"/>
      <c r="L23" s="189"/>
      <c r="M23" s="195">
        <v>0.186</v>
      </c>
      <c r="N23" s="196">
        <v>0.24</v>
      </c>
      <c r="O23" s="192"/>
    </row>
    <row r="24" spans="1:15" s="176" customFormat="1" ht="21.95" customHeight="1">
      <c r="A24" s="186"/>
      <c r="B24" s="160"/>
      <c r="C24" s="186"/>
      <c r="D24" s="197"/>
      <c r="E24" s="186"/>
      <c r="F24" s="186"/>
      <c r="G24" s="263" t="s">
        <v>78</v>
      </c>
      <c r="H24" s="263"/>
      <c r="I24" s="263"/>
      <c r="J24" s="263"/>
      <c r="K24" s="263"/>
      <c r="L24" s="198"/>
      <c r="M24" s="152">
        <f>+M18+M21+M22</f>
        <v>1332</v>
      </c>
      <c r="N24" s="152">
        <f>+N18+N21+N22</f>
        <v>1525</v>
      </c>
      <c r="O24" s="54">
        <f>+(M24-N24)/N24</f>
        <v>-0.12655737704918033</v>
      </c>
    </row>
    <row r="25" spans="1:15" s="176" customFormat="1" ht="15" customHeight="1">
      <c r="A25" s="199"/>
      <c r="B25" s="186"/>
      <c r="C25" s="186"/>
      <c r="D25" s="197"/>
      <c r="E25" s="186"/>
      <c r="F25" s="186"/>
      <c r="G25" s="264" t="s">
        <v>21</v>
      </c>
      <c r="H25" s="264"/>
      <c r="I25" s="264"/>
      <c r="J25" s="258"/>
      <c r="K25" s="258"/>
      <c r="L25" s="198"/>
      <c r="M25" s="200">
        <f t="shared" ref="M25" si="17">+M24/M$5</f>
        <v>0.15326199516741457</v>
      </c>
      <c r="N25" s="55">
        <f t="shared" ref="N25" si="18">+N24/N$5</f>
        <v>0.17198601556332468</v>
      </c>
      <c r="O25" s="201"/>
    </row>
    <row r="26" spans="1:15" s="202" customFormat="1" ht="8.1" customHeight="1">
      <c r="A26" s="199"/>
      <c r="B26" s="186"/>
      <c r="C26" s="186"/>
      <c r="D26" s="197"/>
      <c r="E26" s="186"/>
      <c r="F26" s="186"/>
      <c r="G26" s="56"/>
      <c r="H26" s="53"/>
      <c r="I26" s="53"/>
      <c r="J26" s="53"/>
      <c r="K26" s="53"/>
      <c r="L26" s="53"/>
      <c r="M26" s="53"/>
      <c r="N26" s="53"/>
      <c r="O26" s="56"/>
    </row>
    <row r="27" spans="1:15" s="176" customFormat="1" ht="21.95" customHeight="1">
      <c r="A27" s="203"/>
      <c r="B27" s="204"/>
      <c r="C27" s="204"/>
      <c r="D27" s="205"/>
      <c r="E27" s="204"/>
      <c r="F27" s="204"/>
      <c r="G27" s="263" t="s">
        <v>79</v>
      </c>
      <c r="H27" s="263"/>
      <c r="I27" s="263"/>
      <c r="J27" s="258"/>
      <c r="K27" s="258"/>
      <c r="L27" s="198"/>
      <c r="M27" s="245">
        <v>0</v>
      </c>
      <c r="N27" s="152">
        <v>81</v>
      </c>
      <c r="O27" s="54">
        <f>+(M27-N27)/N27</f>
        <v>-1</v>
      </c>
    </row>
    <row r="28" spans="1:15" s="209" customFormat="1" ht="8.1" customHeight="1">
      <c r="A28" s="199"/>
      <c r="B28" s="186"/>
      <c r="C28" s="186"/>
      <c r="D28" s="197"/>
      <c r="E28" s="186"/>
      <c r="F28" s="186"/>
      <c r="G28" s="206"/>
      <c r="H28" s="206"/>
      <c r="I28" s="206"/>
      <c r="J28" s="207"/>
      <c r="K28" s="186"/>
      <c r="L28" s="208"/>
      <c r="M28" s="55"/>
      <c r="N28" s="55"/>
      <c r="O28" s="197"/>
    </row>
    <row r="29" spans="1:15" s="176" customFormat="1" ht="21.95" customHeight="1">
      <c r="A29" s="203"/>
      <c r="B29" s="204"/>
      <c r="C29" s="204"/>
      <c r="D29" s="205"/>
      <c r="E29" s="204"/>
      <c r="F29" s="204"/>
      <c r="G29" s="263" t="s">
        <v>16</v>
      </c>
      <c r="H29" s="263"/>
      <c r="I29" s="263"/>
      <c r="J29" s="258"/>
      <c r="K29" s="258"/>
      <c r="L29" s="198"/>
      <c r="M29" s="152">
        <f>+M24+M27</f>
        <v>1332</v>
      </c>
      <c r="N29" s="152">
        <f>+N24+N27</f>
        <v>1606</v>
      </c>
      <c r="O29" s="54">
        <f>+(M29-N29)/N29</f>
        <v>-0.17061021170610211</v>
      </c>
    </row>
    <row r="30" spans="1:15" s="211" customFormat="1" ht="8.1" customHeight="1">
      <c r="A30" s="199"/>
      <c r="B30" s="186"/>
      <c r="C30" s="186"/>
      <c r="D30" s="197"/>
      <c r="E30" s="186"/>
      <c r="F30" s="186"/>
      <c r="G30" s="265"/>
      <c r="H30" s="266"/>
      <c r="I30" s="266"/>
      <c r="J30" s="266"/>
      <c r="K30" s="186"/>
      <c r="L30" s="210"/>
      <c r="M30" s="55"/>
      <c r="N30" s="186"/>
      <c r="O30" s="73"/>
    </row>
    <row r="31" spans="1:15" s="155" customFormat="1" ht="24.95" customHeight="1">
      <c r="A31" s="215"/>
      <c r="B31" s="215"/>
      <c r="C31" s="215"/>
      <c r="D31" s="216"/>
      <c r="E31" s="215"/>
      <c r="F31" s="215"/>
      <c r="G31" s="261" t="s">
        <v>88</v>
      </c>
      <c r="H31" s="258"/>
      <c r="I31" s="258"/>
      <c r="J31" s="258"/>
      <c r="K31" s="258"/>
      <c r="L31" s="212"/>
      <c r="M31" s="213">
        <v>1.06</v>
      </c>
      <c r="N31" s="217">
        <v>1.25</v>
      </c>
      <c r="O31" s="214">
        <f>+(M31-N31)/N31</f>
        <v>-0.15199999999999997</v>
      </c>
    </row>
    <row r="32" spans="1:15" s="211" customFormat="1" ht="11.25" customHeight="1">
      <c r="A32" s="218"/>
      <c r="B32" s="218"/>
      <c r="C32" s="218"/>
      <c r="D32" s="219"/>
      <c r="E32" s="218"/>
      <c r="F32" s="218"/>
      <c r="G32" s="218"/>
      <c r="H32" s="219"/>
      <c r="I32" s="218"/>
      <c r="J32" s="218"/>
      <c r="K32" s="218"/>
      <c r="L32" s="218"/>
      <c r="M32" s="218"/>
      <c r="N32" s="218"/>
      <c r="O32" s="219"/>
    </row>
    <row r="33" spans="1:25" s="211" customFormat="1" ht="11.25" customHeight="1">
      <c r="A33" s="218"/>
      <c r="B33" s="218"/>
      <c r="C33" s="218"/>
      <c r="D33" s="219"/>
      <c r="E33" s="218"/>
      <c r="F33" s="218"/>
      <c r="G33" s="218"/>
      <c r="H33" s="219"/>
      <c r="I33" s="218"/>
      <c r="J33" s="218"/>
      <c r="K33" s="218"/>
      <c r="L33" s="218"/>
      <c r="M33" s="220">
        <v>1286.5999999999999</v>
      </c>
      <c r="N33" s="218"/>
      <c r="O33" s="219"/>
    </row>
    <row r="34" spans="1:25" s="221" customFormat="1" ht="15" customHeight="1">
      <c r="A34" s="259" t="s">
        <v>97</v>
      </c>
      <c r="B34" s="259"/>
      <c r="C34" s="259"/>
      <c r="D34" s="259"/>
      <c r="E34" s="259"/>
      <c r="F34" s="259"/>
      <c r="G34" s="259"/>
      <c r="H34" s="259"/>
      <c r="I34" s="259"/>
      <c r="J34" s="259"/>
      <c r="K34" s="259"/>
      <c r="L34" s="259"/>
      <c r="M34" s="259"/>
      <c r="N34" s="259"/>
      <c r="O34" s="259"/>
      <c r="P34" s="58"/>
      <c r="Q34" s="58"/>
      <c r="R34" s="58"/>
      <c r="S34" s="58"/>
      <c r="T34" s="58"/>
      <c r="U34" s="58"/>
      <c r="V34" s="58"/>
      <c r="W34" s="58"/>
      <c r="X34" s="58"/>
      <c r="Y34" s="58"/>
    </row>
    <row r="35" spans="1:25" s="221" customFormat="1" ht="15" customHeight="1">
      <c r="A35" s="259" t="s">
        <v>126</v>
      </c>
      <c r="B35" s="259"/>
      <c r="C35" s="259"/>
      <c r="D35" s="259"/>
      <c r="E35" s="259"/>
      <c r="F35" s="259"/>
      <c r="G35" s="259"/>
      <c r="H35" s="259"/>
      <c r="I35" s="259"/>
      <c r="J35" s="259"/>
      <c r="K35" s="259"/>
      <c r="L35" s="259"/>
      <c r="M35" s="259"/>
      <c r="N35" s="259"/>
      <c r="O35" s="259"/>
      <c r="P35" s="58"/>
      <c r="Q35" s="58"/>
      <c r="R35" s="58"/>
      <c r="S35" s="58"/>
      <c r="T35" s="58"/>
      <c r="U35" s="58"/>
      <c r="V35" s="58"/>
      <c r="W35" s="58"/>
      <c r="X35" s="58"/>
      <c r="Y35" s="58"/>
    </row>
    <row r="36" spans="1:25" s="222" customFormat="1" ht="15" customHeight="1">
      <c r="A36" s="259" t="s">
        <v>108</v>
      </c>
      <c r="B36" s="259"/>
      <c r="C36" s="259"/>
      <c r="D36" s="259"/>
      <c r="E36" s="259"/>
      <c r="F36" s="259"/>
      <c r="G36" s="259"/>
      <c r="H36" s="259"/>
      <c r="I36" s="259"/>
      <c r="J36" s="259"/>
      <c r="K36" s="259"/>
      <c r="L36" s="259"/>
      <c r="M36" s="259"/>
      <c r="N36" s="259"/>
      <c r="O36" s="259"/>
      <c r="P36" s="233"/>
      <c r="Q36" s="233"/>
      <c r="R36" s="233"/>
      <c r="S36" s="233"/>
      <c r="T36" s="233"/>
      <c r="U36" s="233"/>
      <c r="V36" s="233"/>
      <c r="W36" s="233"/>
      <c r="X36" s="233"/>
      <c r="Y36" s="233"/>
    </row>
    <row r="37" spans="1:25" s="221" customFormat="1">
      <c r="A37" s="259"/>
      <c r="B37" s="259"/>
      <c r="C37" s="259"/>
      <c r="D37" s="259"/>
      <c r="E37" s="259"/>
      <c r="F37" s="259"/>
      <c r="G37" s="259"/>
      <c r="H37" s="259"/>
      <c r="I37" s="259"/>
      <c r="J37" s="259"/>
      <c r="K37" s="259"/>
      <c r="L37" s="259"/>
      <c r="M37" s="259"/>
      <c r="N37" s="259"/>
      <c r="O37" s="259"/>
    </row>
    <row r="38" spans="1:25" s="221" customFormat="1">
      <c r="A38" s="223"/>
      <c r="B38" s="218"/>
      <c r="C38" s="218"/>
      <c r="D38" s="219"/>
      <c r="E38" s="218"/>
      <c r="F38" s="218"/>
      <c r="G38" s="218"/>
      <c r="H38" s="219"/>
      <c r="I38" s="218"/>
      <c r="J38" s="218"/>
      <c r="K38" s="218"/>
      <c r="L38" s="218"/>
      <c r="M38" s="218"/>
      <c r="N38" s="218"/>
      <c r="O38" s="219"/>
    </row>
    <row r="39" spans="1:25" s="221" customFormat="1">
      <c r="A39" s="223"/>
      <c r="B39" s="218"/>
      <c r="C39" s="218"/>
      <c r="D39" s="219"/>
      <c r="E39" s="218"/>
      <c r="F39" s="218"/>
      <c r="G39" s="218"/>
      <c r="H39" s="219"/>
      <c r="I39" s="218"/>
      <c r="J39" s="218"/>
      <c r="K39" s="218"/>
      <c r="L39" s="218"/>
      <c r="M39" s="218"/>
      <c r="N39" s="218"/>
      <c r="O39" s="219"/>
    </row>
    <row r="40" spans="1:25">
      <c r="A40" s="224"/>
      <c r="B40" s="218"/>
      <c r="C40" s="218"/>
      <c r="D40" s="219"/>
      <c r="E40" s="218"/>
      <c r="F40" s="218"/>
      <c r="G40" s="218"/>
      <c r="H40" s="219"/>
      <c r="I40" s="218"/>
      <c r="J40" s="218"/>
      <c r="K40" s="218"/>
      <c r="L40" s="218"/>
      <c r="M40" s="218"/>
      <c r="N40" s="218"/>
      <c r="O40" s="219"/>
    </row>
    <row r="41" spans="1:25" ht="17.100000000000001" customHeight="1">
      <c r="A41" s="226"/>
      <c r="B41" s="215"/>
      <c r="C41" s="215"/>
      <c r="D41" s="216"/>
      <c r="E41" s="215"/>
      <c r="F41" s="215"/>
      <c r="G41" s="215"/>
      <c r="H41" s="216"/>
      <c r="I41" s="215"/>
      <c r="J41" s="215"/>
      <c r="K41" s="215"/>
      <c r="L41" s="215"/>
      <c r="M41" s="215"/>
      <c r="N41" s="215"/>
      <c r="O41" s="227"/>
    </row>
    <row r="42" spans="1:25" ht="12.75" customHeight="1"/>
  </sheetData>
  <mergeCells count="18">
    <mergeCell ref="J3:K3"/>
    <mergeCell ref="M3:O3"/>
    <mergeCell ref="G21:K21"/>
    <mergeCell ref="G22:K22"/>
    <mergeCell ref="A37:O37"/>
    <mergeCell ref="A36:O36"/>
    <mergeCell ref="A1:O1"/>
    <mergeCell ref="G31:K31"/>
    <mergeCell ref="A34:O34"/>
    <mergeCell ref="A35:O35"/>
    <mergeCell ref="G23:K23"/>
    <mergeCell ref="G24:K24"/>
    <mergeCell ref="G25:K25"/>
    <mergeCell ref="G27:K27"/>
    <mergeCell ref="G29:K29"/>
    <mergeCell ref="G30:J30"/>
    <mergeCell ref="B3:D3"/>
    <mergeCell ref="F3:H3"/>
  </mergeCells>
  <pageMargins left="0.15748031496062992" right="0.27559055118110237" top="0.15748031496062992" bottom="0.15748031496062992" header="0.23622047244094491" footer="0.19685039370078741"/>
  <pageSetup paperSize="9" scale="74" orientation="landscape" r:id="rId1"/>
  <headerFooter alignWithMargins="0">
    <oddFooter>&amp;R&amp;D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showGridLines="0" zoomScale="80" zoomScaleNormal="80" zoomScaleSheetLayoutView="85" workbookViewId="0">
      <selection activeCell="A24" sqref="A24"/>
    </sheetView>
  </sheetViews>
  <sheetFormatPr baseColWidth="10" defaultColWidth="9.140625" defaultRowHeight="12.75"/>
  <cols>
    <col min="1" max="1" width="50.7109375" style="228" customWidth="1"/>
    <col min="2" max="3" width="12.7109375" style="228" customWidth="1"/>
    <col min="4" max="4" width="12.7109375" style="229" customWidth="1"/>
    <col min="5" max="5" width="1.7109375" style="230" customWidth="1"/>
    <col min="6" max="7" width="12.7109375" style="228" customWidth="1"/>
    <col min="8" max="8" width="12.7109375" style="231" customWidth="1"/>
    <col min="9" max="9" width="1.7109375" style="230" customWidth="1"/>
    <col min="10" max="11" width="12.7109375" style="228" customWidth="1"/>
    <col min="12" max="12" width="1.7109375" style="230" customWidth="1"/>
    <col min="13" max="14" width="12.7109375" style="228" customWidth="1"/>
    <col min="15" max="15" width="12.7109375" style="231" customWidth="1"/>
    <col min="16" max="16384" width="9.140625" style="225"/>
  </cols>
  <sheetData>
    <row r="1" spans="1:15" s="138" customFormat="1" ht="36.950000000000003" customHeight="1">
      <c r="A1" s="260" t="s">
        <v>101</v>
      </c>
      <c r="B1" s="260"/>
      <c r="C1" s="260"/>
      <c r="D1" s="260"/>
      <c r="E1" s="260"/>
      <c r="F1" s="260"/>
      <c r="G1" s="260"/>
      <c r="H1" s="260"/>
      <c r="I1" s="260"/>
      <c r="J1" s="260"/>
      <c r="K1" s="260"/>
      <c r="L1" s="260"/>
      <c r="M1" s="260"/>
      <c r="N1" s="260"/>
      <c r="O1" s="260"/>
    </row>
    <row r="2" spans="1:15" s="139" customFormat="1" ht="11.1" customHeight="1">
      <c r="B2" s="140"/>
      <c r="C2" s="140"/>
      <c r="D2" s="141"/>
      <c r="E2" s="140"/>
      <c r="F2" s="140"/>
      <c r="G2" s="140"/>
      <c r="H2" s="142"/>
      <c r="I2" s="140"/>
      <c r="J2" s="140"/>
      <c r="K2" s="140"/>
      <c r="L2" s="140"/>
      <c r="M2" s="140"/>
      <c r="N2" s="140"/>
      <c r="O2" s="143"/>
    </row>
    <row r="3" spans="1:15" s="146" customFormat="1" ht="25.5" customHeight="1">
      <c r="A3" s="144">
        <v>2017</v>
      </c>
      <c r="B3" s="267" t="s">
        <v>19</v>
      </c>
      <c r="C3" s="267"/>
      <c r="D3" s="267"/>
      <c r="E3" s="145"/>
      <c r="F3" s="267" t="s">
        <v>20</v>
      </c>
      <c r="G3" s="267"/>
      <c r="H3" s="267"/>
      <c r="I3" s="145"/>
      <c r="J3" s="267" t="s">
        <v>31</v>
      </c>
      <c r="K3" s="267"/>
      <c r="L3" s="145"/>
      <c r="M3" s="267" t="s">
        <v>32</v>
      </c>
      <c r="N3" s="267"/>
      <c r="O3" s="267"/>
    </row>
    <row r="4" spans="1:15" s="151" customFormat="1" ht="25.5" customHeight="1">
      <c r="A4" s="147" t="s">
        <v>23</v>
      </c>
      <c r="B4" s="148">
        <v>2017</v>
      </c>
      <c r="C4" s="149">
        <v>2016</v>
      </c>
      <c r="D4" s="150" t="s">
        <v>26</v>
      </c>
      <c r="E4" s="145"/>
      <c r="F4" s="148">
        <v>2017</v>
      </c>
      <c r="G4" s="149">
        <v>2016</v>
      </c>
      <c r="H4" s="150" t="s">
        <v>26</v>
      </c>
      <c r="I4" s="145"/>
      <c r="J4" s="148">
        <v>2017</v>
      </c>
      <c r="K4" s="149">
        <v>2016</v>
      </c>
      <c r="L4" s="145"/>
      <c r="M4" s="148">
        <v>2017</v>
      </c>
      <c r="N4" s="149">
        <v>2016</v>
      </c>
      <c r="O4" s="150" t="s">
        <v>26</v>
      </c>
    </row>
    <row r="5" spans="1:15" s="155" customFormat="1" ht="21.95" customHeight="1">
      <c r="A5" s="152" t="s">
        <v>0</v>
      </c>
      <c r="B5" s="152">
        <v>29954</v>
      </c>
      <c r="C5" s="152">
        <v>29244</v>
      </c>
      <c r="D5" s="153">
        <f>+(B5-C5)/C5</f>
        <v>2.4278484475447955E-2</v>
      </c>
      <c r="E5" s="154"/>
      <c r="F5" s="152">
        <v>5101</v>
      </c>
      <c r="G5" s="152">
        <v>4577</v>
      </c>
      <c r="H5" s="153">
        <f>+(F5-G5)/G5</f>
        <v>0.11448547083242298</v>
      </c>
      <c r="I5" s="154"/>
      <c r="J5" s="152"/>
      <c r="K5" s="152"/>
      <c r="L5" s="154"/>
      <c r="M5" s="152">
        <f>+B5+F5+J5</f>
        <v>35055</v>
      </c>
      <c r="N5" s="152">
        <v>33821</v>
      </c>
      <c r="O5" s="153">
        <f>+(M5-N5)/N5</f>
        <v>3.6486206794595077E-2</v>
      </c>
    </row>
    <row r="6" spans="1:15" s="146" customFormat="1" ht="21.95" customHeight="1">
      <c r="A6" s="156" t="s">
        <v>110</v>
      </c>
      <c r="B6" s="157">
        <v>287</v>
      </c>
      <c r="C6" s="158">
        <v>274</v>
      </c>
      <c r="D6" s="159">
        <f>+(B6-C6)/C6</f>
        <v>4.7445255474452552E-2</v>
      </c>
      <c r="E6" s="160"/>
      <c r="F6" s="157">
        <v>862</v>
      </c>
      <c r="G6" s="158">
        <v>613</v>
      </c>
      <c r="H6" s="159">
        <f>+(F6-G6)/G6</f>
        <v>0.40619902120717782</v>
      </c>
      <c r="I6" s="160"/>
      <c r="J6" s="157"/>
      <c r="K6" s="158"/>
      <c r="L6" s="160"/>
      <c r="M6" s="157">
        <f t="shared" ref="M6:M7" si="0">+B6+F6+J6</f>
        <v>1149</v>
      </c>
      <c r="N6" s="158">
        <v>887</v>
      </c>
      <c r="O6" s="159">
        <f>+(M6-N6)/N6</f>
        <v>0.29537767756482525</v>
      </c>
    </row>
    <row r="7" spans="1:15" s="161" customFormat="1" ht="21.95" customHeight="1">
      <c r="A7" s="156" t="s">
        <v>80</v>
      </c>
      <c r="B7" s="157">
        <v>-8628</v>
      </c>
      <c r="C7" s="158">
        <v>-8349</v>
      </c>
      <c r="D7" s="159">
        <f>+(B7-C7)/C7</f>
        <v>3.3417175709665826E-2</v>
      </c>
      <c r="E7" s="160"/>
      <c r="F7" s="157">
        <v>-2817</v>
      </c>
      <c r="G7" s="158">
        <v>-2353</v>
      </c>
      <c r="H7" s="159">
        <f>+(F7-G7)/G7</f>
        <v>0.19719507012324691</v>
      </c>
      <c r="I7" s="160"/>
      <c r="J7" s="157"/>
      <c r="K7" s="158"/>
      <c r="L7" s="160"/>
      <c r="M7" s="157">
        <f t="shared" si="0"/>
        <v>-11445</v>
      </c>
      <c r="N7" s="158">
        <v>-10702</v>
      </c>
      <c r="O7" s="159">
        <f>+(M7-N7)/N7</f>
        <v>6.9426275462530371E-2</v>
      </c>
    </row>
    <row r="8" spans="1:15" s="166" customFormat="1" ht="15" customHeight="1">
      <c r="A8" s="162" t="s">
        <v>82</v>
      </c>
      <c r="B8" s="163">
        <f>+B7/B$5</f>
        <v>-0.2880416638846231</v>
      </c>
      <c r="C8" s="160">
        <f t="shared" ref="C8" si="1">+C7/C$5</f>
        <v>-0.28549446040213378</v>
      </c>
      <c r="D8" s="164"/>
      <c r="E8" s="165"/>
      <c r="F8" s="163">
        <f>+F7/F$5</f>
        <v>-0.55224465791021371</v>
      </c>
      <c r="G8" s="160">
        <f t="shared" ref="G8" si="2">+G7/G$5</f>
        <v>-0.51409220013109025</v>
      </c>
      <c r="H8" s="164"/>
      <c r="I8" s="165"/>
      <c r="J8" s="163"/>
      <c r="K8" s="160"/>
      <c r="L8" s="165"/>
      <c r="M8" s="163">
        <f t="shared" ref="M8" si="3">+M7/M$5</f>
        <v>-0.32648694908001713</v>
      </c>
      <c r="N8" s="160">
        <f t="shared" ref="N8" si="4">+N7/N$5</f>
        <v>-0.3164306200289761</v>
      </c>
      <c r="O8" s="164"/>
    </row>
    <row r="9" spans="1:15" s="169" customFormat="1" ht="21.95" customHeight="1">
      <c r="A9" s="167" t="s">
        <v>33</v>
      </c>
      <c r="B9" s="168">
        <f>+B5+B6+B7</f>
        <v>21613</v>
      </c>
      <c r="C9" s="168">
        <f>+C5+C6+C7</f>
        <v>21169</v>
      </c>
      <c r="D9" s="153">
        <f>+(B9-C9)/C9</f>
        <v>2.0974065851008552E-2</v>
      </c>
      <c r="E9" s="154"/>
      <c r="F9" s="168">
        <f>+F5+F6+F7</f>
        <v>3146</v>
      </c>
      <c r="G9" s="168">
        <f>+G5+G6+G7</f>
        <v>2837</v>
      </c>
      <c r="H9" s="153">
        <f>+(F9-G9)/G9</f>
        <v>0.1089178709904829</v>
      </c>
      <c r="I9" s="154"/>
      <c r="J9" s="168"/>
      <c r="K9" s="168"/>
      <c r="L9" s="154"/>
      <c r="M9" s="168">
        <f>+M5+M6+M7</f>
        <v>24759</v>
      </c>
      <c r="N9" s="168">
        <f>+N5+N6+N7</f>
        <v>24006</v>
      </c>
      <c r="O9" s="153">
        <f>+(M9-N9)/N9</f>
        <v>3.1367158210447388E-2</v>
      </c>
    </row>
    <row r="10" spans="1:15" s="174" customFormat="1" ht="15" customHeight="1">
      <c r="A10" s="170" t="s">
        <v>21</v>
      </c>
      <c r="B10" s="171">
        <f>+B9/B$5</f>
        <v>0.72153969419776987</v>
      </c>
      <c r="C10" s="154">
        <f t="shared" ref="C10" si="5">+C9/C$5</f>
        <v>0.72387498290247576</v>
      </c>
      <c r="D10" s="172"/>
      <c r="E10" s="173"/>
      <c r="F10" s="171">
        <f>+F9/F$5</f>
        <v>0.61674181533032735</v>
      </c>
      <c r="G10" s="154">
        <f t="shared" ref="G10" si="6">+G9/G$5</f>
        <v>0.61983832204500766</v>
      </c>
      <c r="H10" s="172"/>
      <c r="I10" s="173"/>
      <c r="J10" s="171"/>
      <c r="K10" s="154"/>
      <c r="L10" s="173"/>
      <c r="M10" s="171">
        <f t="shared" ref="M10" si="7">+M9/M$5</f>
        <v>0.70629011553273424</v>
      </c>
      <c r="N10" s="154">
        <f t="shared" ref="N10" si="8">+N9/N$5</f>
        <v>0.70979568906892165</v>
      </c>
      <c r="O10" s="172"/>
    </row>
    <row r="11" spans="1:15" s="161" customFormat="1" ht="21.95" customHeight="1">
      <c r="A11" s="156" t="s">
        <v>81</v>
      </c>
      <c r="B11" s="157">
        <v>-4835</v>
      </c>
      <c r="C11" s="158">
        <v>-4618</v>
      </c>
      <c r="D11" s="159">
        <f>+(B11-C11)/C11</f>
        <v>4.699003897791252E-2</v>
      </c>
      <c r="E11" s="160"/>
      <c r="F11" s="157">
        <v>-637</v>
      </c>
      <c r="G11" s="158">
        <v>-554</v>
      </c>
      <c r="H11" s="159">
        <f>+(F11-G11)/G11</f>
        <v>0.14981949458483754</v>
      </c>
      <c r="I11" s="160"/>
      <c r="J11" s="157"/>
      <c r="K11" s="158"/>
      <c r="L11" s="160"/>
      <c r="M11" s="157">
        <f>+B11+F11+J11</f>
        <v>-5472</v>
      </c>
      <c r="N11" s="158">
        <v>-5172</v>
      </c>
      <c r="O11" s="159">
        <f>+(M11-N11)/N11</f>
        <v>5.8004640371229696E-2</v>
      </c>
    </row>
    <row r="12" spans="1:15" s="166" customFormat="1" ht="15" customHeight="1">
      <c r="A12" s="162" t="s">
        <v>82</v>
      </c>
      <c r="B12" s="163">
        <f>+B11/B$5</f>
        <v>-0.16141416839153369</v>
      </c>
      <c r="C12" s="160">
        <f t="shared" ref="C12" si="9">+C11/C$5</f>
        <v>-0.15791273423608262</v>
      </c>
      <c r="D12" s="164"/>
      <c r="E12" s="165"/>
      <c r="F12" s="163">
        <f>+F11/F$5</f>
        <v>-0.124877475004901</v>
      </c>
      <c r="G12" s="160">
        <f t="shared" ref="G12" si="10">+G11/G$5</f>
        <v>-0.12103998252130216</v>
      </c>
      <c r="H12" s="164"/>
      <c r="I12" s="165"/>
      <c r="J12" s="163"/>
      <c r="K12" s="160"/>
      <c r="L12" s="165"/>
      <c r="M12" s="163">
        <f t="shared" ref="M12" si="11">+M11/M$5</f>
        <v>-0.15609756097560976</v>
      </c>
      <c r="N12" s="160">
        <f t="shared" ref="N12" si="12">+N11/N$5</f>
        <v>-0.1529227403092753</v>
      </c>
      <c r="O12" s="164"/>
    </row>
    <row r="13" spans="1:15" s="161" customFormat="1" ht="21.95" customHeight="1">
      <c r="A13" s="156" t="s">
        <v>83</v>
      </c>
      <c r="B13" s="157">
        <v>-9176</v>
      </c>
      <c r="C13" s="158">
        <v>-8743</v>
      </c>
      <c r="D13" s="159">
        <f>+(B13-C13)/C13</f>
        <v>4.9525334553356969E-2</v>
      </c>
      <c r="E13" s="160"/>
      <c r="F13" s="157">
        <v>-881</v>
      </c>
      <c r="G13" s="158">
        <v>-743</v>
      </c>
      <c r="H13" s="159">
        <f>+(F13-G13)/G13</f>
        <v>0.1857335127860027</v>
      </c>
      <c r="I13" s="160"/>
      <c r="J13" s="157">
        <v>-1</v>
      </c>
      <c r="K13" s="244">
        <v>0</v>
      </c>
      <c r="L13" s="160"/>
      <c r="M13" s="157">
        <f>+B13+F13+J13</f>
        <v>-10058</v>
      </c>
      <c r="N13" s="158">
        <v>-9486</v>
      </c>
      <c r="O13" s="159">
        <f>+(M13-N13)/N13</f>
        <v>6.0299388572633353E-2</v>
      </c>
    </row>
    <row r="14" spans="1:15" s="166" customFormat="1" ht="15" customHeight="1">
      <c r="A14" s="162" t="s">
        <v>82</v>
      </c>
      <c r="B14" s="163">
        <f>+B13/B$5</f>
        <v>-0.30633638245309475</v>
      </c>
      <c r="C14" s="160">
        <f t="shared" ref="C14" si="13">+C13/C$5</f>
        <v>-0.29896730953357953</v>
      </c>
      <c r="D14" s="164"/>
      <c r="E14" s="165"/>
      <c r="F14" s="163">
        <f>+F13/F$5</f>
        <v>-0.17271123309155068</v>
      </c>
      <c r="G14" s="160">
        <f t="shared" ref="G14" si="14">+G13/G$5</f>
        <v>-0.16233340616124098</v>
      </c>
      <c r="H14" s="164"/>
      <c r="I14" s="165"/>
      <c r="J14" s="163"/>
      <c r="K14" s="160"/>
      <c r="L14" s="165"/>
      <c r="M14" s="163">
        <f t="shared" ref="M14" si="15">+M13/M$5</f>
        <v>-0.28692055341606049</v>
      </c>
      <c r="N14" s="160">
        <f t="shared" ref="N14" si="16">+N13/N$5</f>
        <v>-0.28047662694775433</v>
      </c>
      <c r="O14" s="164"/>
    </row>
    <row r="15" spans="1:15" s="161" customFormat="1" ht="21.95" customHeight="1">
      <c r="A15" s="156" t="s">
        <v>84</v>
      </c>
      <c r="B15" s="157">
        <v>180</v>
      </c>
      <c r="C15" s="158">
        <v>-1</v>
      </c>
      <c r="D15" s="159"/>
      <c r="E15" s="160"/>
      <c r="F15" s="157">
        <v>-108</v>
      </c>
      <c r="G15" s="158">
        <v>-14</v>
      </c>
      <c r="H15" s="159"/>
      <c r="I15" s="160"/>
      <c r="J15" s="157">
        <v>-68</v>
      </c>
      <c r="K15" s="158">
        <v>-112</v>
      </c>
      <c r="L15" s="160"/>
      <c r="M15" s="157">
        <f t="shared" ref="M15:M17" si="17">+B15+F15+J15</f>
        <v>4</v>
      </c>
      <c r="N15" s="158">
        <v>-127</v>
      </c>
      <c r="O15" s="159"/>
    </row>
    <row r="16" spans="1:15" s="161" customFormat="1" ht="20.25" customHeight="1">
      <c r="A16" s="156" t="s">
        <v>92</v>
      </c>
      <c r="B16" s="157">
        <v>234</v>
      </c>
      <c r="C16" s="158">
        <v>129</v>
      </c>
      <c r="D16" s="159"/>
      <c r="E16" s="160"/>
      <c r="F16" s="157">
        <v>1</v>
      </c>
      <c r="G16" s="158">
        <v>48</v>
      </c>
      <c r="H16" s="159"/>
      <c r="I16" s="160"/>
      <c r="J16" s="157"/>
      <c r="K16" s="158"/>
      <c r="L16" s="160"/>
      <c r="M16" s="157">
        <f t="shared" si="17"/>
        <v>235</v>
      </c>
      <c r="N16" s="158">
        <v>177</v>
      </c>
      <c r="O16" s="159"/>
    </row>
    <row r="17" spans="1:15" s="161" customFormat="1" ht="18" customHeight="1">
      <c r="A17" s="156" t="s">
        <v>85</v>
      </c>
      <c r="B17" s="157">
        <v>-125</v>
      </c>
      <c r="C17" s="158">
        <v>-112</v>
      </c>
      <c r="D17" s="159"/>
      <c r="E17" s="160"/>
      <c r="F17" s="243">
        <v>0</v>
      </c>
      <c r="G17" s="158">
        <v>-1</v>
      </c>
      <c r="H17" s="159"/>
      <c r="I17" s="160"/>
      <c r="J17" s="157"/>
      <c r="K17" s="158"/>
      <c r="L17" s="160"/>
      <c r="M17" s="157">
        <f t="shared" si="17"/>
        <v>-125</v>
      </c>
      <c r="N17" s="158">
        <v>-113</v>
      </c>
      <c r="O17" s="159"/>
    </row>
    <row r="18" spans="1:15" s="176" customFormat="1" ht="21.95" customHeight="1">
      <c r="A18" s="175" t="s">
        <v>22</v>
      </c>
      <c r="B18" s="152">
        <f>+B9+B11+B13+B15+B16+B17</f>
        <v>7891</v>
      </c>
      <c r="C18" s="152">
        <f>+C9+C11+C13+C15+C16+C17</f>
        <v>7824</v>
      </c>
      <c r="D18" s="153">
        <f>+(B18-C18)/C18</f>
        <v>8.5633946830265852E-3</v>
      </c>
      <c r="E18" s="154"/>
      <c r="F18" s="152">
        <f>+F9+F11+F13+F15+F16+F17</f>
        <v>1521</v>
      </c>
      <c r="G18" s="152">
        <f>+G9+G11+G13+G15+G16+G17</f>
        <v>1573</v>
      </c>
      <c r="H18" s="153">
        <f>+(F18-G18)/G18</f>
        <v>-3.3057851239669422E-2</v>
      </c>
      <c r="I18" s="154"/>
      <c r="J18" s="152">
        <f>+J9+J11+J13+J15+J16+J17</f>
        <v>-69</v>
      </c>
      <c r="K18" s="152">
        <f>+K9+K11+K13+K15+K16+K17</f>
        <v>-112</v>
      </c>
      <c r="L18" s="154"/>
      <c r="M18" s="152">
        <f>+M9+M11+M13+M15+M16+M17</f>
        <v>9343</v>
      </c>
      <c r="N18" s="152">
        <f>+N9+N11+N13+N15+N16+N17</f>
        <v>9285</v>
      </c>
      <c r="O18" s="153">
        <f>+(M18-N18)/N18</f>
        <v>6.2466343564889608E-3</v>
      </c>
    </row>
    <row r="19" spans="1:15" s="180" customFormat="1" ht="23.25" customHeight="1">
      <c r="A19" s="177" t="s">
        <v>21</v>
      </c>
      <c r="B19" s="178">
        <f>+B18/B$5</f>
        <v>0.26343727048140481</v>
      </c>
      <c r="C19" s="179">
        <f t="shared" ref="C19" si="18">+C18/C$5</f>
        <v>0.26754205990972507</v>
      </c>
      <c r="D19" s="172"/>
      <c r="E19" s="173"/>
      <c r="F19" s="178">
        <f>+F18/F$5</f>
        <v>0.29817682807292689</v>
      </c>
      <c r="G19" s="179">
        <f t="shared" ref="G19" si="19">+G18/G$5</f>
        <v>0.34367489622023162</v>
      </c>
      <c r="H19" s="172"/>
      <c r="I19" s="173"/>
      <c r="J19" s="178"/>
      <c r="K19" s="179"/>
      <c r="L19" s="173"/>
      <c r="M19" s="178">
        <f t="shared" ref="M19" si="20">+M18/M$5</f>
        <v>0.26652403366138927</v>
      </c>
      <c r="N19" s="179">
        <f t="shared" ref="N19" si="21">+N18/N$5</f>
        <v>0.27453357381508531</v>
      </c>
      <c r="O19" s="172"/>
    </row>
    <row r="20" spans="1:15" s="184" customFormat="1" ht="8.1" customHeight="1">
      <c r="A20" s="181"/>
      <c r="B20" s="182"/>
      <c r="C20" s="182"/>
      <c r="D20" s="183"/>
      <c r="E20" s="182"/>
      <c r="F20" s="182"/>
      <c r="G20" s="182"/>
      <c r="H20" s="183"/>
      <c r="I20" s="182"/>
      <c r="J20" s="182"/>
      <c r="K20" s="182"/>
      <c r="L20" s="182"/>
      <c r="M20" s="182"/>
      <c r="N20" s="182"/>
      <c r="O20" s="183"/>
    </row>
    <row r="21" spans="1:15" s="161" customFormat="1" ht="21.75" customHeight="1">
      <c r="A21" s="185"/>
      <c r="B21" s="186"/>
      <c r="C21" s="187"/>
      <c r="D21" s="188"/>
      <c r="E21" s="187"/>
      <c r="F21" s="186"/>
      <c r="G21" s="257" t="s">
        <v>86</v>
      </c>
      <c r="H21" s="258"/>
      <c r="I21" s="258"/>
      <c r="J21" s="258"/>
      <c r="K21" s="258"/>
      <c r="L21" s="189"/>
      <c r="M21" s="190">
        <v>-273</v>
      </c>
      <c r="N21" s="191">
        <v>-399</v>
      </c>
      <c r="O21" s="192"/>
    </row>
    <row r="22" spans="1:15" s="161" customFormat="1" ht="21.95" customHeight="1">
      <c r="A22" s="185"/>
      <c r="B22" s="186"/>
      <c r="C22" s="187"/>
      <c r="D22" s="188"/>
      <c r="E22" s="187"/>
      <c r="F22" s="186"/>
      <c r="G22" s="257" t="s">
        <v>87</v>
      </c>
      <c r="H22" s="258"/>
      <c r="I22" s="258"/>
      <c r="J22" s="258"/>
      <c r="K22" s="258"/>
      <c r="L22" s="189"/>
      <c r="M22" s="190">
        <v>-2106</v>
      </c>
      <c r="N22" s="191">
        <v>-2054</v>
      </c>
      <c r="O22" s="192"/>
    </row>
    <row r="23" spans="1:15" s="161" customFormat="1" ht="18.75" customHeight="1">
      <c r="A23" s="193"/>
      <c r="B23" s="194"/>
      <c r="C23" s="187"/>
      <c r="D23" s="188"/>
      <c r="E23" s="187"/>
      <c r="F23" s="194"/>
      <c r="G23" s="262" t="s">
        <v>38</v>
      </c>
      <c r="H23" s="262"/>
      <c r="I23" s="262"/>
      <c r="J23" s="262"/>
      <c r="K23" s="262"/>
      <c r="L23" s="189"/>
      <c r="M23" s="195">
        <v>0.23499999999999999</v>
      </c>
      <c r="N23" s="196">
        <v>0.23300000000000001</v>
      </c>
      <c r="O23" s="192"/>
    </row>
    <row r="24" spans="1:15" s="176" customFormat="1" ht="21.95" customHeight="1">
      <c r="A24" s="186"/>
      <c r="B24" s="160"/>
      <c r="C24" s="186"/>
      <c r="D24" s="197"/>
      <c r="E24" s="186"/>
      <c r="F24" s="186"/>
      <c r="G24" s="263" t="s">
        <v>78</v>
      </c>
      <c r="H24" s="263"/>
      <c r="I24" s="263"/>
      <c r="J24" s="263"/>
      <c r="K24" s="263"/>
      <c r="L24" s="198"/>
      <c r="M24" s="152">
        <f>+M18+M21+M22</f>
        <v>6964</v>
      </c>
      <c r="N24" s="152">
        <f>+N18+N21+N22</f>
        <v>6832</v>
      </c>
      <c r="O24" s="54">
        <f>+(M24-N24)/N24</f>
        <v>1.9320843091334895E-2</v>
      </c>
    </row>
    <row r="25" spans="1:15" s="176" customFormat="1" ht="15" customHeight="1">
      <c r="A25" s="199"/>
      <c r="B25" s="186"/>
      <c r="C25" s="186"/>
      <c r="D25" s="197"/>
      <c r="E25" s="186"/>
      <c r="F25" s="186"/>
      <c r="G25" s="264" t="s">
        <v>21</v>
      </c>
      <c r="H25" s="264"/>
      <c r="I25" s="264"/>
      <c r="J25" s="258"/>
      <c r="K25" s="258"/>
      <c r="L25" s="198"/>
      <c r="M25" s="200">
        <f t="shared" ref="M25" si="22">+M24/M$5</f>
        <v>0.19865924975039223</v>
      </c>
      <c r="N25" s="55">
        <f t="shared" ref="N25" si="23">+N24/N$5</f>
        <v>0.20200467165370628</v>
      </c>
      <c r="O25" s="201"/>
    </row>
    <row r="26" spans="1:15" s="202" customFormat="1" ht="8.1" customHeight="1">
      <c r="A26" s="199"/>
      <c r="B26" s="186"/>
      <c r="C26" s="186"/>
      <c r="D26" s="197"/>
      <c r="E26" s="186"/>
      <c r="F26" s="186"/>
      <c r="G26" s="56"/>
      <c r="H26" s="53"/>
      <c r="I26" s="53"/>
      <c r="J26" s="53"/>
      <c r="K26" s="53"/>
      <c r="L26" s="53"/>
      <c r="M26" s="53"/>
      <c r="N26" s="53"/>
      <c r="O26" s="56"/>
    </row>
    <row r="27" spans="1:15" s="176" customFormat="1" ht="21.95" customHeight="1">
      <c r="A27" s="203"/>
      <c r="B27" s="204"/>
      <c r="C27" s="204"/>
      <c r="D27" s="205"/>
      <c r="E27" s="204"/>
      <c r="F27" s="204"/>
      <c r="G27" s="263" t="s">
        <v>79</v>
      </c>
      <c r="H27" s="263"/>
      <c r="I27" s="263"/>
      <c r="J27" s="258"/>
      <c r="K27" s="258"/>
      <c r="L27" s="198"/>
      <c r="M27" s="245">
        <v>0</v>
      </c>
      <c r="N27" s="152">
        <v>476</v>
      </c>
      <c r="O27" s="54">
        <f>+(M27-N27)/N27</f>
        <v>-1</v>
      </c>
    </row>
    <row r="28" spans="1:15" s="209" customFormat="1" ht="8.1" customHeight="1">
      <c r="A28" s="199"/>
      <c r="B28" s="186"/>
      <c r="C28" s="186"/>
      <c r="D28" s="197"/>
      <c r="E28" s="186"/>
      <c r="F28" s="186"/>
      <c r="G28" s="206"/>
      <c r="H28" s="206"/>
      <c r="I28" s="206"/>
      <c r="J28" s="207"/>
      <c r="K28" s="186"/>
      <c r="L28" s="208"/>
      <c r="M28" s="55"/>
      <c r="N28" s="55"/>
      <c r="O28" s="197"/>
    </row>
    <row r="29" spans="1:15" s="176" customFormat="1" ht="21.95" customHeight="1">
      <c r="A29" s="203"/>
      <c r="B29" s="204"/>
      <c r="C29" s="204"/>
      <c r="D29" s="205"/>
      <c r="E29" s="204"/>
      <c r="F29" s="204"/>
      <c r="G29" s="263" t="s">
        <v>16</v>
      </c>
      <c r="H29" s="263"/>
      <c r="I29" s="263"/>
      <c r="J29" s="258"/>
      <c r="K29" s="258"/>
      <c r="L29" s="198"/>
      <c r="M29" s="152">
        <f>+M24+M27</f>
        <v>6964</v>
      </c>
      <c r="N29" s="152">
        <f>+N24+N27</f>
        <v>7308</v>
      </c>
      <c r="O29" s="54">
        <f>+(M29-N29)/N29</f>
        <v>-4.707170224411604E-2</v>
      </c>
    </row>
    <row r="30" spans="1:15" s="211" customFormat="1" ht="8.1" customHeight="1">
      <c r="A30" s="199"/>
      <c r="B30" s="186"/>
      <c r="C30" s="186"/>
      <c r="D30" s="197"/>
      <c r="E30" s="186"/>
      <c r="F30" s="186"/>
      <c r="G30" s="265"/>
      <c r="H30" s="266"/>
      <c r="I30" s="266"/>
      <c r="J30" s="266"/>
      <c r="K30" s="186"/>
      <c r="L30" s="210"/>
      <c r="M30" s="55"/>
      <c r="N30" s="186"/>
      <c r="O30" s="73"/>
    </row>
    <row r="31" spans="1:15" s="155" customFormat="1" ht="24.95" customHeight="1">
      <c r="A31" s="215"/>
      <c r="B31" s="215"/>
      <c r="C31" s="215"/>
      <c r="D31" s="216"/>
      <c r="E31" s="215"/>
      <c r="F31" s="215"/>
      <c r="G31" s="261" t="s">
        <v>88</v>
      </c>
      <c r="H31" s="258"/>
      <c r="I31" s="258"/>
      <c r="J31" s="258"/>
      <c r="K31" s="258"/>
      <c r="L31" s="212"/>
      <c r="M31" s="213">
        <v>5.54</v>
      </c>
      <c r="N31" s="217">
        <v>5.68</v>
      </c>
      <c r="O31" s="214">
        <f>+(M31-N31)/N31</f>
        <v>-2.4647887323943608E-2</v>
      </c>
    </row>
    <row r="32" spans="1:15" s="211" customFormat="1" ht="11.25" customHeight="1">
      <c r="A32" s="218"/>
      <c r="B32" s="218"/>
      <c r="C32" s="218"/>
      <c r="D32" s="219"/>
      <c r="E32" s="218"/>
      <c r="F32" s="218"/>
      <c r="G32" s="218"/>
      <c r="H32" s="219"/>
      <c r="I32" s="218"/>
      <c r="J32" s="218"/>
      <c r="K32" s="218"/>
      <c r="L32" s="218"/>
      <c r="M32" s="218"/>
      <c r="N32" s="218"/>
      <c r="O32" s="219"/>
    </row>
    <row r="33" spans="1:15" s="211" customFormat="1" ht="11.25" customHeight="1">
      <c r="A33" s="218"/>
      <c r="B33" s="218"/>
      <c r="C33" s="218"/>
      <c r="D33" s="219"/>
      <c r="E33" s="218"/>
      <c r="F33" s="218"/>
      <c r="G33" s="218"/>
      <c r="H33" s="219"/>
      <c r="I33" s="218"/>
      <c r="J33" s="218"/>
      <c r="K33" s="218"/>
      <c r="L33" s="218"/>
      <c r="M33" s="220">
        <v>1286.5999999999999</v>
      </c>
      <c r="N33" s="218"/>
      <c r="O33" s="219"/>
    </row>
    <row r="34" spans="1:15" s="221" customFormat="1" ht="15" customHeight="1">
      <c r="A34" s="259" t="s">
        <v>97</v>
      </c>
      <c r="B34" s="259"/>
      <c r="C34" s="259"/>
      <c r="D34" s="259"/>
      <c r="E34" s="259"/>
      <c r="F34" s="259"/>
      <c r="G34" s="259"/>
      <c r="H34" s="259"/>
      <c r="I34" s="259"/>
      <c r="J34" s="259"/>
      <c r="K34" s="259"/>
      <c r="L34" s="259"/>
      <c r="M34" s="259"/>
      <c r="N34" s="259"/>
      <c r="O34" s="259"/>
    </row>
    <row r="35" spans="1:15" s="221" customFormat="1" ht="15" customHeight="1">
      <c r="A35" s="259" t="s">
        <v>126</v>
      </c>
      <c r="B35" s="259"/>
      <c r="C35" s="259"/>
      <c r="D35" s="259"/>
      <c r="E35" s="259"/>
      <c r="F35" s="259"/>
      <c r="G35" s="259"/>
      <c r="H35" s="259"/>
      <c r="I35" s="259"/>
      <c r="J35" s="259"/>
      <c r="K35" s="259"/>
      <c r="L35" s="259"/>
      <c r="M35" s="259"/>
      <c r="N35" s="259"/>
      <c r="O35" s="259"/>
    </row>
    <row r="36" spans="1:15" s="222" customFormat="1" ht="15" customHeight="1">
      <c r="A36" s="257" t="s">
        <v>109</v>
      </c>
      <c r="B36" s="257"/>
      <c r="C36" s="257"/>
      <c r="D36" s="257"/>
      <c r="E36" s="257"/>
      <c r="F36" s="257"/>
      <c r="G36" s="257"/>
      <c r="H36" s="257"/>
      <c r="I36" s="257"/>
      <c r="J36" s="257"/>
      <c r="K36" s="257"/>
      <c r="L36" s="257"/>
      <c r="M36" s="257"/>
      <c r="N36" s="257"/>
      <c r="O36" s="257"/>
    </row>
    <row r="37" spans="1:15" s="221" customFormat="1">
      <c r="A37" s="223"/>
    </row>
    <row r="38" spans="1:15" s="221" customFormat="1">
      <c r="A38" s="223"/>
      <c r="B38" s="218"/>
      <c r="C38" s="218"/>
      <c r="D38" s="219"/>
      <c r="E38" s="218"/>
      <c r="F38" s="218"/>
      <c r="G38" s="218"/>
      <c r="H38" s="219"/>
      <c r="I38" s="218"/>
      <c r="J38" s="218"/>
      <c r="K38" s="218"/>
      <c r="L38" s="218"/>
      <c r="M38" s="218"/>
      <c r="N38" s="218"/>
      <c r="O38" s="219"/>
    </row>
    <row r="39" spans="1:15" s="221" customFormat="1">
      <c r="A39" s="223"/>
      <c r="B39" s="218"/>
      <c r="C39" s="218"/>
      <c r="D39" s="219"/>
      <c r="E39" s="218"/>
      <c r="F39" s="218"/>
      <c r="G39" s="218"/>
      <c r="H39" s="219"/>
      <c r="I39" s="218"/>
      <c r="J39" s="218"/>
      <c r="K39" s="218"/>
      <c r="L39" s="218"/>
      <c r="M39" s="218"/>
      <c r="N39" s="218"/>
      <c r="O39" s="219"/>
    </row>
    <row r="40" spans="1:15">
      <c r="A40" s="224"/>
      <c r="B40" s="218"/>
      <c r="C40" s="218"/>
      <c r="D40" s="219"/>
      <c r="E40" s="218"/>
      <c r="F40" s="218"/>
      <c r="G40" s="218"/>
      <c r="H40" s="219"/>
      <c r="I40" s="218"/>
      <c r="J40" s="218"/>
      <c r="K40" s="218"/>
      <c r="L40" s="218"/>
      <c r="M40" s="218"/>
      <c r="N40" s="218"/>
      <c r="O40" s="219"/>
    </row>
    <row r="41" spans="1:15" ht="17.100000000000001" customHeight="1">
      <c r="A41" s="226"/>
      <c r="B41" s="215"/>
      <c r="C41" s="215"/>
      <c r="D41" s="216"/>
      <c r="E41" s="215"/>
      <c r="F41" s="215"/>
      <c r="G41" s="215"/>
      <c r="H41" s="216"/>
      <c r="I41" s="215"/>
      <c r="J41" s="215"/>
      <c r="K41" s="215"/>
      <c r="L41" s="215"/>
      <c r="M41" s="215"/>
      <c r="N41" s="215"/>
      <c r="O41" s="227"/>
    </row>
    <row r="42" spans="1:15" ht="12.75" customHeight="1"/>
  </sheetData>
  <mergeCells count="17">
    <mergeCell ref="G31:K31"/>
    <mergeCell ref="A34:O34"/>
    <mergeCell ref="A35:O35"/>
    <mergeCell ref="A36:O36"/>
    <mergeCell ref="G29:K29"/>
    <mergeCell ref="G30:J30"/>
    <mergeCell ref="A1:O1"/>
    <mergeCell ref="G23:K23"/>
    <mergeCell ref="G24:K24"/>
    <mergeCell ref="G25:K25"/>
    <mergeCell ref="G27:K27"/>
    <mergeCell ref="M3:O3"/>
    <mergeCell ref="B3:D3"/>
    <mergeCell ref="F3:H3"/>
    <mergeCell ref="J3:K3"/>
    <mergeCell ref="G21:K21"/>
    <mergeCell ref="G22:K22"/>
  </mergeCells>
  <pageMargins left="0.15748031496062992" right="0.27559055118110237" top="0.15748031496062992" bottom="0.15748031496062992" header="0.23622047244094491" footer="0.19685039370078741"/>
  <pageSetup paperSize="9" scale="74" orientation="landscape" r:id="rId1"/>
  <headerFooter alignWithMargins="0">
    <oddFooter>&amp;R&amp;D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H34"/>
  <sheetViews>
    <sheetView showGridLines="0" topLeftCell="A21" zoomScale="115" zoomScaleNormal="115" workbookViewId="0">
      <selection activeCell="A40" sqref="A40"/>
    </sheetView>
  </sheetViews>
  <sheetFormatPr baseColWidth="10" defaultColWidth="11.42578125" defaultRowHeight="12.75"/>
  <cols>
    <col min="1" max="1" width="76.7109375" style="1" customWidth="1"/>
    <col min="2" max="2" width="11.85546875" style="1" customWidth="1"/>
    <col min="3" max="3" width="2.5703125" style="1" bestFit="1" customWidth="1"/>
    <col min="4" max="4" width="11.85546875" style="1" customWidth="1"/>
    <col min="5" max="5" width="2.5703125" style="38" bestFit="1" customWidth="1"/>
    <col min="6" max="6" width="11.85546875" style="1" customWidth="1"/>
    <col min="7" max="7" width="2.42578125" style="1" customWidth="1"/>
    <col min="8" max="16384" width="11.42578125" style="1"/>
  </cols>
  <sheetData>
    <row r="1" spans="1:8" s="4" customFormat="1" ht="36.950000000000003" customHeight="1">
      <c r="A1" s="260" t="s">
        <v>25</v>
      </c>
      <c r="B1" s="260"/>
      <c r="C1" s="260"/>
      <c r="D1" s="260"/>
      <c r="E1" s="260"/>
      <c r="F1" s="260"/>
      <c r="H1" s="9"/>
    </row>
    <row r="2" spans="1:8" s="4" customFormat="1" ht="11.1" customHeight="1">
      <c r="A2" s="6"/>
      <c r="B2" s="17"/>
      <c r="C2" s="17"/>
      <c r="D2" s="7"/>
      <c r="E2" s="41"/>
      <c r="F2" s="7"/>
      <c r="H2" s="9"/>
    </row>
    <row r="3" spans="1:8" s="8" customFormat="1" ht="15">
      <c r="A3" s="26" t="s">
        <v>23</v>
      </c>
      <c r="B3" s="242" t="s">
        <v>98</v>
      </c>
      <c r="C3" s="236"/>
      <c r="D3" s="136" t="s">
        <v>75</v>
      </c>
      <c r="E3" s="236"/>
      <c r="F3" s="35" t="s">
        <v>26</v>
      </c>
    </row>
    <row r="4" spans="1:8" s="5" customFormat="1" ht="26.1" customHeight="1">
      <c r="A4" s="29" t="s">
        <v>24</v>
      </c>
      <c r="B4" s="75">
        <v>129</v>
      </c>
      <c r="C4" s="43"/>
      <c r="D4" s="78">
        <v>790</v>
      </c>
      <c r="E4" s="43"/>
      <c r="F4" s="240">
        <f>+B4/D4-1</f>
        <v>-0.83670886075949369</v>
      </c>
      <c r="G4" s="33"/>
    </row>
    <row r="5" spans="1:8" ht="21.95" customHeight="1">
      <c r="A5" s="28" t="s">
        <v>117</v>
      </c>
      <c r="B5" s="76">
        <v>442</v>
      </c>
      <c r="C5" s="44"/>
      <c r="D5" s="79">
        <v>412</v>
      </c>
      <c r="E5" s="44"/>
      <c r="F5" s="45"/>
      <c r="G5" s="13"/>
    </row>
    <row r="6" spans="1:8" ht="21.95" customHeight="1">
      <c r="A6" s="28" t="s">
        <v>9</v>
      </c>
      <c r="B6" s="76">
        <v>262</v>
      </c>
      <c r="C6" s="46"/>
      <c r="D6" s="79">
        <v>119</v>
      </c>
      <c r="E6" s="46"/>
      <c r="F6" s="45"/>
      <c r="G6" s="13"/>
    </row>
    <row r="7" spans="1:8" ht="21.95" customHeight="1">
      <c r="A7" s="28" t="s">
        <v>124</v>
      </c>
      <c r="B7" s="76">
        <v>-15</v>
      </c>
      <c r="C7" s="46"/>
      <c r="D7" s="79">
        <v>41</v>
      </c>
      <c r="E7" s="46"/>
      <c r="F7" s="45"/>
      <c r="G7" s="13"/>
    </row>
    <row r="8" spans="1:8" s="38" customFormat="1" ht="21.95" customHeight="1">
      <c r="A8" s="28" t="s">
        <v>107</v>
      </c>
      <c r="B8" s="76">
        <v>-10</v>
      </c>
      <c r="C8" s="46"/>
      <c r="D8" s="79">
        <v>0</v>
      </c>
      <c r="E8" s="46"/>
      <c r="F8" s="45"/>
      <c r="G8" s="13"/>
    </row>
    <row r="9" spans="1:8" ht="21.95" customHeight="1">
      <c r="A9" s="28" t="s">
        <v>35</v>
      </c>
      <c r="B9" s="76">
        <v>118</v>
      </c>
      <c r="C9" s="44"/>
      <c r="D9" s="79">
        <v>189</v>
      </c>
      <c r="E9" s="44"/>
      <c r="F9" s="45"/>
      <c r="G9" s="13"/>
    </row>
    <row r="10" spans="1:8" ht="21.95" customHeight="1">
      <c r="A10" s="28" t="s">
        <v>118</v>
      </c>
      <c r="B10" s="76">
        <v>61</v>
      </c>
      <c r="C10" s="44"/>
      <c r="D10" s="79">
        <v>-211</v>
      </c>
      <c r="E10" s="44"/>
      <c r="F10" s="45"/>
      <c r="G10" s="13"/>
    </row>
    <row r="11" spans="1:8" s="3" customFormat="1" ht="21.75" customHeight="1">
      <c r="A11" s="239" t="s">
        <v>139</v>
      </c>
      <c r="B11" s="76">
        <f>SUM(B12:B16)</f>
        <v>-217</v>
      </c>
      <c r="C11" s="44"/>
      <c r="D11" s="79">
        <f>SUM(D12:D16)</f>
        <v>-105</v>
      </c>
      <c r="E11" s="44"/>
      <c r="F11" s="45"/>
      <c r="G11" s="13"/>
      <c r="H11" s="2"/>
    </row>
    <row r="12" spans="1:8" ht="12.95" customHeight="1">
      <c r="A12" s="77" t="s">
        <v>116</v>
      </c>
      <c r="B12" s="80">
        <v>-242</v>
      </c>
      <c r="C12" s="81"/>
      <c r="D12" s="82">
        <v>-221</v>
      </c>
      <c r="E12" s="81"/>
      <c r="F12" s="45"/>
      <c r="G12" s="18"/>
      <c r="H12" s="3"/>
    </row>
    <row r="13" spans="1:8" ht="12.95" customHeight="1">
      <c r="A13" s="77" t="s">
        <v>124</v>
      </c>
      <c r="B13" s="80">
        <v>37</v>
      </c>
      <c r="C13" s="81"/>
      <c r="D13" s="82">
        <v>-1</v>
      </c>
      <c r="E13" s="81"/>
      <c r="F13" s="45"/>
      <c r="G13" s="18"/>
    </row>
    <row r="14" spans="1:8" s="38" customFormat="1" ht="12.95" customHeight="1">
      <c r="A14" s="77" t="s">
        <v>107</v>
      </c>
      <c r="B14" s="80">
        <v>4</v>
      </c>
      <c r="C14" s="81"/>
      <c r="D14" s="82">
        <v>0</v>
      </c>
      <c r="E14" s="81"/>
      <c r="F14" s="45"/>
      <c r="G14" s="18"/>
    </row>
    <row r="15" spans="1:8" s="38" customFormat="1" ht="15">
      <c r="A15" s="77" t="s">
        <v>35</v>
      </c>
      <c r="B15" s="80">
        <v>82</v>
      </c>
      <c r="C15" s="81"/>
      <c r="D15" s="82">
        <v>139</v>
      </c>
      <c r="E15" s="81"/>
      <c r="F15" s="45"/>
      <c r="G15" s="18"/>
      <c r="H15" s="1"/>
    </row>
    <row r="16" spans="1:8" ht="15">
      <c r="A16" s="235" t="s">
        <v>93</v>
      </c>
      <c r="B16" s="80">
        <v>-98</v>
      </c>
      <c r="C16" s="83"/>
      <c r="D16" s="82">
        <v>-22</v>
      </c>
      <c r="E16" s="83"/>
      <c r="F16" s="45"/>
      <c r="G16" s="18"/>
      <c r="H16" s="38"/>
    </row>
    <row r="17" spans="1:8" s="38" customFormat="1" ht="21.75" customHeight="1" collapsed="1">
      <c r="A17" s="28" t="s">
        <v>140</v>
      </c>
      <c r="B17" s="76">
        <v>631</v>
      </c>
      <c r="C17" s="47"/>
      <c r="D17" s="79">
        <v>0</v>
      </c>
      <c r="E17" s="47"/>
      <c r="F17" s="45"/>
      <c r="G17" s="13"/>
    </row>
    <row r="18" spans="1:8" s="38" customFormat="1" ht="21.75" customHeight="1" collapsed="1">
      <c r="A18" s="28" t="s">
        <v>17</v>
      </c>
      <c r="B18" s="76">
        <v>0</v>
      </c>
      <c r="C18" s="47"/>
      <c r="D18" s="79">
        <v>-11</v>
      </c>
      <c r="E18" s="47"/>
      <c r="F18" s="45"/>
      <c r="G18" s="13"/>
      <c r="H18" s="1"/>
    </row>
    <row r="19" spans="1:8" ht="28.5" customHeight="1" collapsed="1">
      <c r="A19" s="28" t="s">
        <v>94</v>
      </c>
      <c r="B19" s="76">
        <v>90</v>
      </c>
      <c r="C19" s="47"/>
      <c r="D19" s="79">
        <v>9</v>
      </c>
      <c r="E19" s="47"/>
      <c r="F19" s="45"/>
      <c r="G19" s="13"/>
    </row>
    <row r="20" spans="1:8" ht="21.95" customHeight="1">
      <c r="A20" s="59" t="s">
        <v>141</v>
      </c>
      <c r="B20" s="76">
        <v>-159</v>
      </c>
      <c r="C20" s="60"/>
      <c r="D20" s="79">
        <v>63</v>
      </c>
      <c r="E20" s="60"/>
      <c r="F20" s="45"/>
      <c r="G20" s="13"/>
      <c r="H20" s="38"/>
    </row>
    <row r="21" spans="1:8" s="38" customFormat="1" ht="21.95" customHeight="1" collapsed="1">
      <c r="A21" s="59" t="s">
        <v>142</v>
      </c>
      <c r="B21" s="76">
        <v>0</v>
      </c>
      <c r="C21" s="60"/>
      <c r="D21" s="79">
        <v>14</v>
      </c>
      <c r="E21" s="60"/>
      <c r="F21" s="45"/>
      <c r="G21" s="13"/>
    </row>
    <row r="22" spans="1:8" ht="21.95" customHeight="1">
      <c r="A22" s="239" t="s">
        <v>89</v>
      </c>
      <c r="B22" s="76">
        <v>0</v>
      </c>
      <c r="C22" s="44"/>
      <c r="D22" s="79">
        <v>296</v>
      </c>
      <c r="E22" s="44"/>
      <c r="F22" s="45"/>
      <c r="G22" s="13"/>
      <c r="H22" s="38"/>
    </row>
    <row r="23" spans="1:8" s="38" customFormat="1" ht="21.95" customHeight="1" collapsed="1">
      <c r="A23" s="27" t="s">
        <v>16</v>
      </c>
      <c r="B23" s="75">
        <f>+B4+SUM(B5:B11,B17:B22)</f>
        <v>1332</v>
      </c>
      <c r="C23" s="46"/>
      <c r="D23" s="78">
        <f>+D4+SUM(D5:D11,D17:D22)</f>
        <v>1606</v>
      </c>
      <c r="E23" s="46"/>
      <c r="F23" s="240">
        <f>+B23/D23-1</f>
        <v>-0.17061021170610213</v>
      </c>
      <c r="G23" s="18"/>
      <c r="H23" s="5"/>
    </row>
    <row r="24" spans="1:8" s="5" customFormat="1" ht="26.1" customHeight="1">
      <c r="A24" s="30" t="s">
        <v>143</v>
      </c>
      <c r="B24" s="74">
        <v>0.1</v>
      </c>
      <c r="C24" s="49"/>
      <c r="D24" s="74">
        <v>0.62</v>
      </c>
      <c r="E24" s="49"/>
      <c r="F24" s="48"/>
      <c r="G24" s="18"/>
    </row>
    <row r="25" spans="1:8" s="5" customFormat="1" ht="15.75" customHeight="1">
      <c r="A25" s="31"/>
      <c r="B25" s="32"/>
      <c r="C25" s="32"/>
      <c r="D25" s="32"/>
      <c r="E25" s="135"/>
      <c r="F25" s="7"/>
      <c r="G25" s="32"/>
      <c r="H25" s="32"/>
    </row>
    <row r="26" spans="1:8" s="38" customFormat="1" ht="27.75" customHeight="1">
      <c r="A26" s="269" t="s">
        <v>119</v>
      </c>
      <c r="B26" s="269"/>
      <c r="C26" s="269"/>
      <c r="D26" s="269"/>
      <c r="E26" s="269"/>
      <c r="F26" s="269"/>
      <c r="G26" s="248"/>
    </row>
    <row r="27" spans="1:8" s="38" customFormat="1">
      <c r="A27" s="268" t="s">
        <v>120</v>
      </c>
      <c r="B27" s="268"/>
      <c r="C27" s="268"/>
      <c r="D27" s="268"/>
      <c r="E27" s="268"/>
      <c r="F27" s="268"/>
      <c r="G27" s="248"/>
    </row>
    <row r="28" spans="1:8" s="38" customFormat="1">
      <c r="A28" s="270" t="s">
        <v>149</v>
      </c>
      <c r="B28" s="270"/>
      <c r="C28" s="270"/>
      <c r="D28" s="270"/>
      <c r="E28" s="270"/>
      <c r="F28" s="270"/>
      <c r="G28" s="248"/>
    </row>
    <row r="29" spans="1:8" s="38" customFormat="1" ht="25.5" customHeight="1">
      <c r="A29" s="269" t="s">
        <v>148</v>
      </c>
      <c r="B29" s="269"/>
      <c r="C29" s="269"/>
      <c r="D29" s="269"/>
      <c r="E29" s="269"/>
      <c r="F29" s="269"/>
      <c r="G29" s="248"/>
    </row>
    <row r="30" spans="1:8" s="38" customFormat="1" ht="12.75" customHeight="1">
      <c r="A30" s="268" t="s">
        <v>152</v>
      </c>
      <c r="B30" s="268"/>
      <c r="C30" s="268"/>
      <c r="D30" s="268"/>
      <c r="E30" s="268"/>
      <c r="F30" s="268"/>
      <c r="G30" s="248"/>
    </row>
    <row r="31" spans="1:8" s="38" customFormat="1">
      <c r="A31" s="269" t="s">
        <v>144</v>
      </c>
      <c r="B31" s="269"/>
      <c r="C31" s="269"/>
      <c r="D31" s="269"/>
      <c r="E31" s="269"/>
      <c r="F31" s="269"/>
      <c r="G31" s="248"/>
    </row>
    <row r="32" spans="1:8" s="38" customFormat="1" ht="43.5" customHeight="1">
      <c r="A32" s="269" t="s">
        <v>145</v>
      </c>
      <c r="B32" s="269"/>
      <c r="C32" s="269"/>
      <c r="D32" s="269"/>
      <c r="E32" s="269"/>
      <c r="F32" s="269"/>
      <c r="G32" s="248"/>
    </row>
    <row r="33" spans="1:7" s="38" customFormat="1" ht="27.75" customHeight="1">
      <c r="A33" s="269" t="s">
        <v>146</v>
      </c>
      <c r="B33" s="269"/>
      <c r="C33" s="269"/>
      <c r="D33" s="269"/>
      <c r="E33" s="269"/>
      <c r="F33" s="269"/>
      <c r="G33" s="248"/>
    </row>
    <row r="34" spans="1:7" ht="27.75" customHeight="1">
      <c r="A34" s="268" t="s">
        <v>147</v>
      </c>
      <c r="B34" s="268"/>
      <c r="C34" s="268"/>
      <c r="D34" s="268"/>
      <c r="E34" s="268"/>
      <c r="F34" s="268"/>
    </row>
  </sheetData>
  <mergeCells count="10">
    <mergeCell ref="A34:F34"/>
    <mergeCell ref="A33:F33"/>
    <mergeCell ref="A1:F1"/>
    <mergeCell ref="A26:F26"/>
    <mergeCell ref="A27:F27"/>
    <mergeCell ref="A29:F29"/>
    <mergeCell ref="A30:F30"/>
    <mergeCell ref="A31:F31"/>
    <mergeCell ref="A32:F32"/>
    <mergeCell ref="A28:F28"/>
  </mergeCells>
  <pageMargins left="0.15748031496062992" right="0.27559055118110237" top="0.15748031496062992" bottom="0.15748031496062992" header="0.23622047244094491" footer="0.19685039370078741"/>
  <pageSetup paperSize="9" scale="82" orientation="landscape" r:id="rId1"/>
  <headerFooter alignWithMargins="0">
    <oddFooter>&amp;R&amp;D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showGridLines="0" tabSelected="1" topLeftCell="A19" zoomScale="85" zoomScaleNormal="85" workbookViewId="0">
      <selection activeCell="B43" sqref="B43"/>
    </sheetView>
  </sheetViews>
  <sheetFormatPr baseColWidth="10" defaultColWidth="11.42578125" defaultRowHeight="12.75"/>
  <cols>
    <col min="1" max="1" width="76.7109375" style="38" customWidth="1"/>
    <col min="2" max="2" width="11.85546875" style="38" customWidth="1"/>
    <col min="3" max="3" width="2.5703125" style="38" bestFit="1" customWidth="1"/>
    <col min="4" max="4" width="11.85546875" style="38" customWidth="1"/>
    <col min="5" max="5" width="2.5703125" style="38" bestFit="1" customWidth="1"/>
    <col min="6" max="6" width="11.85546875" style="38" customWidth="1"/>
    <col min="7" max="7" width="9.140625" style="38" customWidth="1"/>
    <col min="8" max="16384" width="11.42578125" style="38"/>
  </cols>
  <sheetData>
    <row r="1" spans="1:8" s="4" customFormat="1" ht="36.950000000000003" customHeight="1">
      <c r="A1" s="260" t="s">
        <v>25</v>
      </c>
      <c r="B1" s="260"/>
      <c r="C1" s="260"/>
      <c r="D1" s="260"/>
      <c r="E1" s="260"/>
      <c r="F1" s="260"/>
      <c r="H1" s="9"/>
    </row>
    <row r="2" spans="1:8" s="4" customFormat="1" ht="11.1" customHeight="1">
      <c r="A2" s="6"/>
      <c r="B2" s="41"/>
      <c r="C2" s="41"/>
      <c r="D2" s="7"/>
      <c r="E2" s="41"/>
      <c r="F2" s="7"/>
      <c r="H2" s="9"/>
    </row>
    <row r="3" spans="1:8" s="8" customFormat="1" ht="15">
      <c r="A3" s="26" t="s">
        <v>23</v>
      </c>
      <c r="B3" s="237">
        <v>2017</v>
      </c>
      <c r="C3" s="236"/>
      <c r="D3" s="237">
        <v>2016</v>
      </c>
      <c r="E3" s="236"/>
      <c r="F3" s="36" t="s">
        <v>26</v>
      </c>
    </row>
    <row r="4" spans="1:8" s="5" customFormat="1" ht="26.1" customHeight="1">
      <c r="A4" s="29" t="s">
        <v>24</v>
      </c>
      <c r="B4" s="75">
        <v>8434</v>
      </c>
      <c r="C4" s="43"/>
      <c r="D4" s="78">
        <v>4709</v>
      </c>
      <c r="E4" s="43"/>
      <c r="F4" s="240">
        <f>+B4/D4-1</f>
        <v>0.79103843703546395</v>
      </c>
      <c r="G4" s="33"/>
    </row>
    <row r="5" spans="1:8" ht="21.95" customHeight="1">
      <c r="A5" s="28" t="s">
        <v>117</v>
      </c>
      <c r="B5" s="76">
        <v>1866</v>
      </c>
      <c r="C5" s="44"/>
      <c r="D5" s="79">
        <v>1692</v>
      </c>
      <c r="E5" s="44"/>
      <c r="F5" s="45"/>
      <c r="G5" s="13"/>
    </row>
    <row r="6" spans="1:8" ht="21.95" customHeight="1">
      <c r="A6" s="28" t="s">
        <v>9</v>
      </c>
      <c r="B6" s="76">
        <v>293</v>
      </c>
      <c r="C6" s="46"/>
      <c r="D6" s="79">
        <v>192</v>
      </c>
      <c r="E6" s="46"/>
      <c r="F6" s="45"/>
      <c r="G6" s="13"/>
    </row>
    <row r="7" spans="1:8" ht="21.95" customHeight="1">
      <c r="A7" s="28" t="s">
        <v>124</v>
      </c>
      <c r="B7" s="76">
        <v>159</v>
      </c>
      <c r="C7" s="46"/>
      <c r="D7" s="79">
        <v>135</v>
      </c>
      <c r="E7" s="46"/>
      <c r="F7" s="45"/>
      <c r="G7" s="13"/>
    </row>
    <row r="8" spans="1:8" ht="21.95" customHeight="1">
      <c r="A8" s="28" t="s">
        <v>107</v>
      </c>
      <c r="B8" s="76">
        <v>166</v>
      </c>
      <c r="C8" s="46"/>
      <c r="D8" s="79">
        <v>0</v>
      </c>
      <c r="E8" s="46"/>
      <c r="F8" s="45"/>
      <c r="G8" s="13"/>
    </row>
    <row r="9" spans="1:8" ht="21.95" customHeight="1">
      <c r="A9" s="28" t="s">
        <v>35</v>
      </c>
      <c r="B9" s="76">
        <v>731</v>
      </c>
      <c r="C9" s="44"/>
      <c r="D9" s="79">
        <v>879</v>
      </c>
      <c r="E9" s="44"/>
      <c r="F9" s="45"/>
      <c r="G9" s="13"/>
    </row>
    <row r="10" spans="1:8" ht="21.95" customHeight="1">
      <c r="A10" s="28" t="s">
        <v>121</v>
      </c>
      <c r="B10" s="76">
        <v>215</v>
      </c>
      <c r="C10" s="44"/>
      <c r="D10" s="79">
        <v>-211</v>
      </c>
      <c r="E10" s="44"/>
      <c r="F10" s="45"/>
      <c r="G10" s="13"/>
    </row>
    <row r="11" spans="1:8" s="3" customFormat="1" ht="21.75" customHeight="1">
      <c r="A11" s="239" t="s">
        <v>127</v>
      </c>
      <c r="B11" s="76">
        <f>SUM(B12:B16)</f>
        <v>-1126</v>
      </c>
      <c r="C11" s="44"/>
      <c r="D11" s="79">
        <f>SUM(D12:D16)</f>
        <v>-841</v>
      </c>
      <c r="E11" s="44"/>
      <c r="F11" s="45"/>
      <c r="G11" s="13"/>
      <c r="H11" s="2"/>
    </row>
    <row r="12" spans="1:8" ht="12.95" customHeight="1">
      <c r="A12" s="77" t="s">
        <v>116</v>
      </c>
      <c r="B12" s="80">
        <v>-719</v>
      </c>
      <c r="C12" s="81"/>
      <c r="D12" s="82">
        <v>-694</v>
      </c>
      <c r="E12" s="81"/>
      <c r="F12" s="45"/>
      <c r="G12" s="18"/>
      <c r="H12" s="3"/>
    </row>
    <row r="13" spans="1:8" ht="12.95" customHeight="1">
      <c r="A13" s="77" t="s">
        <v>124</v>
      </c>
      <c r="B13" s="80">
        <v>4</v>
      </c>
      <c r="C13" s="81"/>
      <c r="D13" s="82">
        <v>-24</v>
      </c>
      <c r="E13" s="81"/>
      <c r="F13" s="45"/>
      <c r="G13" s="18"/>
    </row>
    <row r="14" spans="1:8" ht="12.95" customHeight="1">
      <c r="A14" s="77" t="s">
        <v>107</v>
      </c>
      <c r="B14" s="80">
        <v>-52</v>
      </c>
      <c r="C14" s="81"/>
      <c r="D14" s="82">
        <v>0</v>
      </c>
      <c r="E14" s="81"/>
      <c r="F14" s="45"/>
      <c r="G14" s="18"/>
    </row>
    <row r="15" spans="1:8" ht="15">
      <c r="A15" s="77" t="s">
        <v>35</v>
      </c>
      <c r="B15" s="80">
        <v>-134</v>
      </c>
      <c r="C15" s="81"/>
      <c r="D15" s="82">
        <v>-95</v>
      </c>
      <c r="E15" s="81"/>
      <c r="F15" s="45"/>
      <c r="G15" s="18"/>
    </row>
    <row r="16" spans="1:8" ht="15">
      <c r="A16" s="235" t="s">
        <v>93</v>
      </c>
      <c r="B16" s="80">
        <v>-225</v>
      </c>
      <c r="C16" s="83"/>
      <c r="D16" s="82">
        <v>-28</v>
      </c>
      <c r="E16" s="83"/>
      <c r="F16" s="45"/>
      <c r="G16" s="18"/>
    </row>
    <row r="17" spans="1:8" ht="21.75" customHeight="1" collapsed="1">
      <c r="A17" s="28" t="s">
        <v>132</v>
      </c>
      <c r="B17" s="76">
        <v>742</v>
      </c>
      <c r="C17" s="47"/>
      <c r="D17" s="79">
        <v>113</v>
      </c>
      <c r="E17" s="47"/>
      <c r="F17" s="45"/>
      <c r="G17" s="13"/>
    </row>
    <row r="18" spans="1:8" ht="21.75" customHeight="1" collapsed="1">
      <c r="A18" s="28" t="s">
        <v>17</v>
      </c>
      <c r="B18" s="76">
        <v>-4</v>
      </c>
      <c r="C18" s="47"/>
      <c r="D18" s="79">
        <v>-22</v>
      </c>
      <c r="E18" s="47"/>
      <c r="F18" s="45"/>
      <c r="G18" s="13"/>
    </row>
    <row r="19" spans="1:8" ht="26.25" customHeight="1" collapsed="1">
      <c r="A19" s="28" t="s">
        <v>94</v>
      </c>
      <c r="B19" s="76">
        <v>131</v>
      </c>
      <c r="C19" s="47"/>
      <c r="D19" s="79">
        <v>-9</v>
      </c>
      <c r="E19" s="47"/>
      <c r="F19" s="45"/>
      <c r="G19" s="13"/>
    </row>
    <row r="20" spans="1:8" ht="21.95" customHeight="1">
      <c r="A20" s="59" t="s">
        <v>133</v>
      </c>
      <c r="B20" s="76">
        <v>-4643</v>
      </c>
      <c r="C20" s="60"/>
      <c r="D20" s="79">
        <v>162</v>
      </c>
      <c r="E20" s="60"/>
      <c r="F20" s="45"/>
      <c r="G20" s="13"/>
    </row>
    <row r="21" spans="1:8" ht="21.95" customHeight="1" collapsed="1">
      <c r="A21" s="59" t="s">
        <v>134</v>
      </c>
      <c r="B21" s="76">
        <v>0</v>
      </c>
      <c r="C21" s="60"/>
      <c r="D21" s="79">
        <v>52</v>
      </c>
      <c r="E21" s="60"/>
      <c r="F21" s="45"/>
      <c r="G21" s="13"/>
    </row>
    <row r="22" spans="1:8" ht="21.95" customHeight="1">
      <c r="A22" s="239" t="s">
        <v>89</v>
      </c>
      <c r="B22" s="76">
        <v>0</v>
      </c>
      <c r="C22" s="44"/>
      <c r="D22" s="79">
        <v>457</v>
      </c>
      <c r="E22" s="44"/>
      <c r="F22" s="45"/>
      <c r="G22" s="13"/>
    </row>
    <row r="23" spans="1:8" ht="21.95" customHeight="1" collapsed="1">
      <c r="A23" s="27" t="s">
        <v>16</v>
      </c>
      <c r="B23" s="75">
        <f>+B4+SUM(B5:B11,B17:B22)</f>
        <v>6964</v>
      </c>
      <c r="C23" s="46"/>
      <c r="D23" s="78">
        <f>+D4+SUM(D5:D11,D17:D22)</f>
        <v>7308</v>
      </c>
      <c r="E23" s="46"/>
      <c r="F23" s="240">
        <f>+B23/D23-1</f>
        <v>-4.7071702244116054E-2</v>
      </c>
      <c r="G23" s="18"/>
      <c r="H23" s="5"/>
    </row>
    <row r="24" spans="1:8" s="5" customFormat="1" ht="26.1" customHeight="1">
      <c r="A24" s="30" t="s">
        <v>135</v>
      </c>
      <c r="B24" s="74">
        <v>6.71</v>
      </c>
      <c r="C24" s="49"/>
      <c r="D24" s="74">
        <v>3.66</v>
      </c>
      <c r="E24" s="49"/>
      <c r="F24" s="48"/>
      <c r="G24" s="18"/>
    </row>
    <row r="25" spans="1:8" s="5" customFormat="1" ht="15.75" customHeight="1">
      <c r="A25" s="31"/>
      <c r="B25" s="135"/>
      <c r="C25" s="135"/>
      <c r="D25" s="135"/>
      <c r="E25" s="135"/>
      <c r="F25" s="7"/>
      <c r="G25" s="135"/>
      <c r="H25" s="135"/>
    </row>
    <row r="26" spans="1:8" ht="27.75" customHeight="1">
      <c r="A26" s="269" t="s">
        <v>151</v>
      </c>
      <c r="B26" s="269"/>
      <c r="C26" s="269"/>
      <c r="D26" s="269"/>
      <c r="E26" s="269"/>
      <c r="F26" s="269"/>
      <c r="G26" s="248"/>
    </row>
    <row r="27" spans="1:8" ht="18.75" customHeight="1">
      <c r="A27" s="269" t="s">
        <v>137</v>
      </c>
      <c r="B27" s="269"/>
      <c r="C27" s="269"/>
      <c r="D27" s="269"/>
      <c r="E27" s="269"/>
      <c r="F27" s="269"/>
      <c r="G27" s="248"/>
    </row>
    <row r="28" spans="1:8" ht="15.75" customHeight="1">
      <c r="A28" s="270" t="s">
        <v>122</v>
      </c>
      <c r="B28" s="270"/>
      <c r="C28" s="270"/>
      <c r="D28" s="270"/>
      <c r="E28" s="270"/>
      <c r="F28" s="270"/>
      <c r="G28" s="248"/>
    </row>
    <row r="29" spans="1:8" ht="15.75" customHeight="1">
      <c r="A29" s="270" t="s">
        <v>150</v>
      </c>
      <c r="B29" s="270"/>
      <c r="C29" s="270"/>
      <c r="D29" s="270"/>
      <c r="E29" s="270"/>
      <c r="F29" s="270"/>
      <c r="G29" s="248"/>
    </row>
    <row r="30" spans="1:8" ht="30" customHeight="1">
      <c r="A30" s="269" t="s">
        <v>136</v>
      </c>
      <c r="B30" s="269"/>
      <c r="C30" s="269"/>
      <c r="D30" s="269"/>
      <c r="E30" s="269"/>
      <c r="F30" s="269"/>
      <c r="G30" s="248"/>
    </row>
    <row r="31" spans="1:8" ht="12.75" customHeight="1">
      <c r="A31" s="268" t="s">
        <v>153</v>
      </c>
      <c r="B31" s="268"/>
      <c r="C31" s="268"/>
      <c r="D31" s="268"/>
      <c r="E31" s="268"/>
      <c r="F31" s="268"/>
      <c r="G31" s="248"/>
    </row>
    <row r="32" spans="1:8">
      <c r="A32" s="269" t="s">
        <v>128</v>
      </c>
      <c r="B32" s="269"/>
      <c r="C32" s="269"/>
      <c r="D32" s="269"/>
      <c r="E32" s="269"/>
      <c r="F32" s="269"/>
      <c r="G32" s="248"/>
    </row>
    <row r="33" spans="1:7" ht="41.25" customHeight="1">
      <c r="A33" s="269" t="s">
        <v>129</v>
      </c>
      <c r="B33" s="269"/>
      <c r="C33" s="269"/>
      <c r="D33" s="269"/>
      <c r="E33" s="269"/>
      <c r="F33" s="269"/>
      <c r="G33" s="248"/>
    </row>
    <row r="34" spans="1:7" ht="29.25" customHeight="1">
      <c r="A34" s="269" t="s">
        <v>130</v>
      </c>
      <c r="B34" s="269"/>
      <c r="C34" s="269"/>
      <c r="D34" s="269"/>
      <c r="E34" s="269"/>
      <c r="F34" s="269"/>
      <c r="G34" s="248"/>
    </row>
    <row r="35" spans="1:7" ht="12.75" customHeight="1">
      <c r="A35" s="269" t="s">
        <v>131</v>
      </c>
      <c r="B35" s="269"/>
      <c r="C35" s="269"/>
      <c r="D35" s="269"/>
      <c r="E35" s="269"/>
      <c r="F35" s="269"/>
      <c r="G35" s="248"/>
    </row>
  </sheetData>
  <mergeCells count="11">
    <mergeCell ref="A35:F35"/>
    <mergeCell ref="A1:F1"/>
    <mergeCell ref="A26:F26"/>
    <mergeCell ref="A27:F27"/>
    <mergeCell ref="A30:F30"/>
    <mergeCell ref="A31:F31"/>
    <mergeCell ref="A32:F32"/>
    <mergeCell ref="A34:F34"/>
    <mergeCell ref="A33:F33"/>
    <mergeCell ref="A28:F28"/>
    <mergeCell ref="A29:F29"/>
  </mergeCells>
  <pageMargins left="0.15748031496062992" right="0.27559055118110237" top="0.15748031496062992" bottom="0.15748031496062992" header="0.23622047244094491" footer="0.19685039370078741"/>
  <pageSetup paperSize="9" scale="82" orientation="landscape" r:id="rId1"/>
  <headerFooter alignWithMargins="0">
    <oddFooter>&amp;R&amp;D  &amp;T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F47"/>
  <sheetViews>
    <sheetView showGridLines="0" zoomScale="85" zoomScaleNormal="85" workbookViewId="0">
      <selection activeCell="A36" sqref="A36:O36"/>
    </sheetView>
  </sheetViews>
  <sheetFormatPr baseColWidth="10" defaultColWidth="11.42578125" defaultRowHeight="12.75"/>
  <cols>
    <col min="1" max="1" width="58.5703125" style="11" customWidth="1"/>
    <col min="2" max="5" width="14.28515625" style="11" customWidth="1"/>
    <col min="6" max="16384" width="11.42578125" style="11"/>
  </cols>
  <sheetData>
    <row r="1" spans="1:6" ht="36.950000000000003" customHeight="1">
      <c r="A1" s="260" t="s">
        <v>34</v>
      </c>
      <c r="B1" s="260"/>
      <c r="C1" s="260"/>
      <c r="D1" s="260"/>
      <c r="E1" s="260"/>
      <c r="F1" s="238"/>
    </row>
    <row r="2" spans="1:6" ht="11.1" customHeight="1">
      <c r="A2" s="14"/>
      <c r="B2" s="17"/>
      <c r="C2" s="10"/>
      <c r="D2" s="41"/>
      <c r="E2" s="39"/>
    </row>
    <row r="3" spans="1:6" ht="20.25" customHeight="1">
      <c r="A3" s="19" t="s">
        <v>23</v>
      </c>
      <c r="B3" s="272" t="s">
        <v>103</v>
      </c>
      <c r="C3" s="272" t="s">
        <v>76</v>
      </c>
      <c r="D3" s="272" t="s">
        <v>102</v>
      </c>
      <c r="E3" s="272" t="s">
        <v>77</v>
      </c>
    </row>
    <row r="4" spans="1:6" ht="13.5" customHeight="1">
      <c r="A4" s="20"/>
      <c r="B4" s="272"/>
      <c r="C4" s="272"/>
      <c r="D4" s="272"/>
      <c r="E4" s="272"/>
    </row>
    <row r="5" spans="1:6" s="15" customFormat="1" ht="17.25" customHeight="1">
      <c r="A5" s="21" t="s">
        <v>0</v>
      </c>
      <c r="B5" s="63">
        <v>8691</v>
      </c>
      <c r="C5" s="61">
        <v>8867</v>
      </c>
      <c r="D5" s="63">
        <v>35055</v>
      </c>
      <c r="E5" s="62">
        <v>33821</v>
      </c>
    </row>
    <row r="6" spans="1:6" s="15" customFormat="1" ht="17.25" customHeight="1">
      <c r="A6" s="22" t="s">
        <v>1</v>
      </c>
      <c r="B6" s="42">
        <v>290</v>
      </c>
      <c r="C6" s="50">
        <v>310</v>
      </c>
      <c r="D6" s="42">
        <v>1149</v>
      </c>
      <c r="E6" s="50">
        <v>887</v>
      </c>
    </row>
    <row r="7" spans="1:6" s="15" customFormat="1" ht="17.25" customHeight="1">
      <c r="A7" s="22" t="s">
        <v>2</v>
      </c>
      <c r="B7" s="42">
        <v>-3088</v>
      </c>
      <c r="C7" s="50">
        <v>-2956</v>
      </c>
      <c r="D7" s="42">
        <v>-11611</v>
      </c>
      <c r="E7" s="50">
        <v>-10702</v>
      </c>
    </row>
    <row r="8" spans="1:6" s="15" customFormat="1" ht="17.25" customHeight="1">
      <c r="A8" s="21" t="s">
        <v>3</v>
      </c>
      <c r="B8" s="63">
        <f>B5+B6+B7</f>
        <v>5893</v>
      </c>
      <c r="C8" s="62">
        <f>C5+C6+C7</f>
        <v>6221</v>
      </c>
      <c r="D8" s="63">
        <f>D5+D6+D7</f>
        <v>24593</v>
      </c>
      <c r="E8" s="62">
        <f>E5+E6+E7</f>
        <v>24006</v>
      </c>
    </row>
    <row r="9" spans="1:6" s="15" customFormat="1" ht="17.25" customHeight="1">
      <c r="A9" s="22" t="s">
        <v>4</v>
      </c>
      <c r="B9" s="42">
        <v>-1464</v>
      </c>
      <c r="C9" s="50">
        <v>-1437</v>
      </c>
      <c r="D9" s="42">
        <v>-5472</v>
      </c>
      <c r="E9" s="50">
        <v>-5172</v>
      </c>
    </row>
    <row r="10" spans="1:6" s="15" customFormat="1" ht="17.25" customHeight="1">
      <c r="A10" s="22" t="s">
        <v>5</v>
      </c>
      <c r="B10" s="42">
        <v>-2698</v>
      </c>
      <c r="C10" s="50">
        <v>-2603</v>
      </c>
      <c r="D10" s="42">
        <v>-10058</v>
      </c>
      <c r="E10" s="50">
        <v>-9486</v>
      </c>
    </row>
    <row r="11" spans="1:6" s="15" customFormat="1" ht="17.25" customHeight="1">
      <c r="A11" s="22" t="s">
        <v>6</v>
      </c>
      <c r="B11" s="42">
        <v>10</v>
      </c>
      <c r="C11" s="50">
        <v>56</v>
      </c>
      <c r="D11" s="42">
        <v>237</v>
      </c>
      <c r="E11" s="50">
        <v>355</v>
      </c>
    </row>
    <row r="12" spans="1:6" s="15" customFormat="1" ht="17.25" customHeight="1">
      <c r="A12" s="22" t="s">
        <v>7</v>
      </c>
      <c r="B12" s="42">
        <v>-124</v>
      </c>
      <c r="C12" s="50">
        <v>-134</v>
      </c>
      <c r="D12" s="42">
        <v>-233</v>
      </c>
      <c r="E12" s="50">
        <v>-482</v>
      </c>
    </row>
    <row r="13" spans="1:6" s="15" customFormat="1" ht="17.25" customHeight="1">
      <c r="A13" s="22" t="s">
        <v>8</v>
      </c>
      <c r="B13" s="42">
        <v>-442</v>
      </c>
      <c r="C13" s="50">
        <v>-412</v>
      </c>
      <c r="D13" s="42">
        <v>-1866</v>
      </c>
      <c r="E13" s="50">
        <v>-1692</v>
      </c>
    </row>
    <row r="14" spans="1:6" s="15" customFormat="1" ht="17.25" customHeight="1">
      <c r="A14" s="22" t="s">
        <v>9</v>
      </c>
      <c r="B14" s="42">
        <v>-262</v>
      </c>
      <c r="C14" s="50">
        <v>-119</v>
      </c>
      <c r="D14" s="42">
        <v>-293</v>
      </c>
      <c r="E14" s="50">
        <v>-192</v>
      </c>
    </row>
    <row r="15" spans="1:6" s="15" customFormat="1" ht="17.25" customHeight="1">
      <c r="A15" s="22" t="s">
        <v>124</v>
      </c>
      <c r="B15" s="42">
        <v>15</v>
      </c>
      <c r="C15" s="50">
        <v>-41</v>
      </c>
      <c r="D15" s="42">
        <v>-159</v>
      </c>
      <c r="E15" s="50">
        <v>-135</v>
      </c>
    </row>
    <row r="16" spans="1:6" s="15" customFormat="1" ht="17.25" customHeight="1">
      <c r="A16" s="22" t="s">
        <v>35</v>
      </c>
      <c r="B16" s="42">
        <v>-118</v>
      </c>
      <c r="C16" s="50">
        <v>-189</v>
      </c>
      <c r="D16" s="42">
        <v>-731</v>
      </c>
      <c r="E16" s="50">
        <v>-879</v>
      </c>
    </row>
    <row r="17" spans="1:6" s="15" customFormat="1" ht="17.25" customHeight="1">
      <c r="A17" s="22" t="s">
        <v>90</v>
      </c>
      <c r="B17" s="42">
        <v>-61</v>
      </c>
      <c r="C17" s="50">
        <v>211</v>
      </c>
      <c r="D17" s="42">
        <v>-215</v>
      </c>
      <c r="E17" s="50">
        <v>211</v>
      </c>
    </row>
    <row r="18" spans="1:6" s="15" customFormat="1" ht="17.25" customHeight="1">
      <c r="A18" s="21" t="s">
        <v>10</v>
      </c>
      <c r="B18" s="63">
        <f>+SUM(B8:B17)</f>
        <v>749</v>
      </c>
      <c r="C18" s="62">
        <f>+SUM(C8:C17)</f>
        <v>1553</v>
      </c>
      <c r="D18" s="63">
        <f>+SUM(D8:D17)</f>
        <v>5803</v>
      </c>
      <c r="E18" s="62">
        <f>+SUM(E8:E17)</f>
        <v>6534</v>
      </c>
    </row>
    <row r="19" spans="1:6" s="15" customFormat="1" ht="17.25" customHeight="1">
      <c r="A19" s="22" t="s">
        <v>27</v>
      </c>
      <c r="B19" s="42">
        <v>-99</v>
      </c>
      <c r="C19" s="50">
        <v>-422</v>
      </c>
      <c r="D19" s="42">
        <v>-420</v>
      </c>
      <c r="E19" s="50">
        <v>-924</v>
      </c>
    </row>
    <row r="20" spans="1:6" ht="17.25" customHeight="1">
      <c r="A20" s="22" t="s">
        <v>11</v>
      </c>
      <c r="B20" s="42">
        <v>26</v>
      </c>
      <c r="C20" s="50">
        <v>1</v>
      </c>
      <c r="D20" s="42">
        <v>147</v>
      </c>
      <c r="E20" s="50">
        <v>68</v>
      </c>
      <c r="F20" s="15"/>
    </row>
    <row r="21" spans="1:6" s="15" customFormat="1" ht="17.25" customHeight="1">
      <c r="A21" s="23" t="s">
        <v>12</v>
      </c>
      <c r="B21" s="63">
        <f>B18+B19+B20</f>
        <v>676</v>
      </c>
      <c r="C21" s="62">
        <f>C18+C19+C20</f>
        <v>1132</v>
      </c>
      <c r="D21" s="63">
        <f>D18+D19+D20</f>
        <v>5530</v>
      </c>
      <c r="E21" s="62">
        <f>E18+E19+E20</f>
        <v>5678</v>
      </c>
      <c r="F21" s="11"/>
    </row>
    <row r="22" spans="1:6" s="15" customFormat="1" ht="17.25" customHeight="1">
      <c r="A22" s="22" t="s">
        <v>13</v>
      </c>
      <c r="B22" s="42">
        <v>-700</v>
      </c>
      <c r="C22" s="65">
        <v>-369</v>
      </c>
      <c r="D22" s="42">
        <v>-1722</v>
      </c>
      <c r="E22" s="65">
        <v>-1326</v>
      </c>
    </row>
    <row r="23" spans="1:6" s="15" customFormat="1" ht="27" customHeight="1">
      <c r="A23" s="22" t="s">
        <v>14</v>
      </c>
      <c r="B23" s="42">
        <v>24</v>
      </c>
      <c r="C23" s="50">
        <v>30</v>
      </c>
      <c r="D23" s="42">
        <v>104</v>
      </c>
      <c r="E23" s="50">
        <v>134</v>
      </c>
    </row>
    <row r="24" spans="1:6" s="15" customFormat="1" ht="30">
      <c r="A24" s="24" t="s">
        <v>28</v>
      </c>
      <c r="B24" s="64">
        <f>B21+B22+B23</f>
        <v>0</v>
      </c>
      <c r="C24" s="62">
        <f>C21+C22+C23</f>
        <v>793</v>
      </c>
      <c r="D24" s="64">
        <f>D21+D22+D23</f>
        <v>3912</v>
      </c>
      <c r="E24" s="62">
        <f>E21+E22+E23</f>
        <v>4486</v>
      </c>
    </row>
    <row r="25" spans="1:6" s="15" customFormat="1" ht="17.25" customHeight="1">
      <c r="A25" s="22" t="s">
        <v>29</v>
      </c>
      <c r="B25" s="42">
        <v>159</v>
      </c>
      <c r="C25" s="50">
        <v>18</v>
      </c>
      <c r="D25" s="42">
        <v>4643</v>
      </c>
      <c r="E25" s="50">
        <v>314</v>
      </c>
    </row>
    <row r="26" spans="1:6" s="15" customFormat="1" ht="17.25" customHeight="1">
      <c r="A26" s="24" t="s">
        <v>30</v>
      </c>
      <c r="B26" s="68">
        <f>B24+B25</f>
        <v>159</v>
      </c>
      <c r="C26" s="62">
        <f>C24+C25</f>
        <v>811</v>
      </c>
      <c r="D26" s="68">
        <f>D24+D25</f>
        <v>8555</v>
      </c>
      <c r="E26" s="62">
        <f>E24+E25</f>
        <v>4800</v>
      </c>
    </row>
    <row r="27" spans="1:6" s="15" customFormat="1" ht="17.25" customHeight="1">
      <c r="A27" s="22" t="s">
        <v>15</v>
      </c>
      <c r="B27" s="69">
        <v>30</v>
      </c>
      <c r="C27" s="50">
        <v>21</v>
      </c>
      <c r="D27" s="69">
        <v>121</v>
      </c>
      <c r="E27" s="50">
        <v>91</v>
      </c>
    </row>
    <row r="28" spans="1:6" s="15" customFormat="1" ht="17.25" customHeight="1">
      <c r="A28" s="24" t="s">
        <v>24</v>
      </c>
      <c r="B28" s="68">
        <f>B26-B27</f>
        <v>129</v>
      </c>
      <c r="C28" s="62">
        <f>C26-C27</f>
        <v>790</v>
      </c>
      <c r="D28" s="68">
        <f>D26-D27</f>
        <v>8434</v>
      </c>
      <c r="E28" s="62">
        <f>E26-E27</f>
        <v>4709</v>
      </c>
      <c r="F28" s="16"/>
    </row>
    <row r="29" spans="1:6" s="15" customFormat="1" ht="27.75" customHeight="1">
      <c r="A29" s="22" t="s">
        <v>18</v>
      </c>
      <c r="B29" s="70">
        <v>1252.9000000000001</v>
      </c>
      <c r="C29" s="51">
        <v>1282.9000000000001</v>
      </c>
      <c r="D29" s="70">
        <v>1256.9000000000001</v>
      </c>
      <c r="E29" s="51">
        <v>1286.5999999999999</v>
      </c>
    </row>
    <row r="30" spans="1:6" s="15" customFormat="1" ht="27.75" customHeight="1">
      <c r="A30" s="52" t="s">
        <v>37</v>
      </c>
      <c r="B30" s="67">
        <f>(B24-B27)/B29</f>
        <v>-2.3944448878601643E-2</v>
      </c>
      <c r="C30" s="67">
        <f>(C24-C27)/C29</f>
        <v>0.6017616337984254</v>
      </c>
      <c r="D30" s="67">
        <f>(D24-D27)/D29</f>
        <v>3.0161508473227778</v>
      </c>
      <c r="E30" s="67">
        <f>(E24-E27)/E29</f>
        <v>3.4159801025959897</v>
      </c>
    </row>
    <row r="31" spans="1:6" ht="15" customHeight="1">
      <c r="A31" s="25" t="s">
        <v>36</v>
      </c>
      <c r="B31" s="67">
        <f>B28/B29</f>
        <v>0.10296113017798707</v>
      </c>
      <c r="C31" s="67">
        <f>C28/C29</f>
        <v>0.61579234546730055</v>
      </c>
      <c r="D31" s="67">
        <f>D28/D29</f>
        <v>6.7101599172567425</v>
      </c>
      <c r="E31" s="67">
        <f>E28/E29</f>
        <v>3.6600341986631433</v>
      </c>
      <c r="F31" s="15"/>
    </row>
    <row r="32" spans="1:6" s="57" customFormat="1" ht="6" customHeight="1">
      <c r="A32" s="11"/>
      <c r="B32" s="12"/>
      <c r="C32" s="12"/>
      <c r="D32" s="40"/>
      <c r="E32" s="40"/>
      <c r="F32" s="11"/>
    </row>
    <row r="33" spans="1:6" s="57" customFormat="1" ht="24" customHeight="1">
      <c r="A33" s="273" t="s">
        <v>123</v>
      </c>
      <c r="B33" s="273"/>
      <c r="C33" s="273"/>
      <c r="D33" s="273"/>
      <c r="E33" s="273"/>
    </row>
    <row r="34" spans="1:6" s="72" customFormat="1" ht="24" customHeight="1">
      <c r="A34" s="271"/>
      <c r="B34" s="271"/>
      <c r="C34" s="271"/>
      <c r="D34" s="271"/>
      <c r="E34" s="271"/>
      <c r="F34" s="71"/>
    </row>
    <row r="35" spans="1:6" s="57" customFormat="1">
      <c r="A35" s="271"/>
      <c r="B35" s="271"/>
      <c r="C35" s="271"/>
      <c r="D35" s="72"/>
      <c r="E35" s="72"/>
      <c r="F35" s="72"/>
    </row>
    <row r="36" spans="1:6">
      <c r="A36" s="58"/>
      <c r="B36" s="57"/>
      <c r="C36" s="57"/>
      <c r="D36" s="57"/>
      <c r="E36" s="57"/>
      <c r="F36" s="57"/>
    </row>
    <row r="37" spans="1:6">
      <c r="B37" s="66"/>
      <c r="C37" s="66"/>
      <c r="D37" s="66"/>
      <c r="E37" s="66"/>
    </row>
    <row r="38" spans="1:6">
      <c r="B38" s="66"/>
      <c r="C38" s="66"/>
      <c r="D38" s="66"/>
      <c r="E38" s="66"/>
    </row>
    <row r="47" spans="1:6">
      <c r="A47" s="34"/>
    </row>
  </sheetData>
  <mergeCells count="8">
    <mergeCell ref="A1:E1"/>
    <mergeCell ref="A35:C35"/>
    <mergeCell ref="C3:C4"/>
    <mergeCell ref="B3:B4"/>
    <mergeCell ref="E3:E4"/>
    <mergeCell ref="D3:D4"/>
    <mergeCell ref="A33:E33"/>
    <mergeCell ref="A34:E34"/>
  </mergeCells>
  <phoneticPr fontId="35" type="noConversion"/>
  <pageMargins left="0.15748031496062992" right="0.27559055118110237" top="0.15748031496062992" bottom="0.15748031496062992" header="0.23622047244094491" footer="0.19685039370078741"/>
  <pageSetup paperSize="9" scale="89" orientation="landscape" r:id="rId1"/>
  <headerFooter alignWithMargins="0">
    <oddFooter>&amp;R&amp;D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showGridLines="0" zoomScale="80" zoomScaleNormal="80" workbookViewId="0">
      <selection activeCell="A14" sqref="A14"/>
    </sheetView>
  </sheetViews>
  <sheetFormatPr baseColWidth="10" defaultColWidth="11.42578125" defaultRowHeight="12.75"/>
  <cols>
    <col min="1" max="1" width="85" style="86" customWidth="1"/>
    <col min="2" max="16384" width="11.42578125" style="86"/>
  </cols>
  <sheetData>
    <row r="1" spans="1:3" ht="36.950000000000003" customHeight="1">
      <c r="A1" s="260" t="s">
        <v>52</v>
      </c>
      <c r="B1" s="260"/>
      <c r="C1" s="260"/>
    </row>
    <row r="2" spans="1:3" ht="11.1" customHeight="1"/>
    <row r="3" spans="1:3">
      <c r="A3" s="84" t="s">
        <v>23</v>
      </c>
      <c r="B3" s="85">
        <v>2017</v>
      </c>
      <c r="C3" s="85">
        <v>2016</v>
      </c>
    </row>
    <row r="4" spans="1:3" s="90" customFormat="1" ht="6" customHeight="1">
      <c r="A4" s="87"/>
      <c r="B4" s="88"/>
      <c r="C4" s="89"/>
    </row>
    <row r="5" spans="1:3" s="91" customFormat="1" ht="21" customHeight="1">
      <c r="A5" s="246" t="s">
        <v>16</v>
      </c>
      <c r="B5" s="249">
        <v>6964</v>
      </c>
      <c r="C5" s="253">
        <v>7308</v>
      </c>
    </row>
    <row r="6" spans="1:3" s="91" customFormat="1" ht="21" customHeight="1">
      <c r="A6" s="92" t="s">
        <v>39</v>
      </c>
      <c r="B6" s="250">
        <v>1349</v>
      </c>
      <c r="C6" s="254">
        <v>1278</v>
      </c>
    </row>
    <row r="7" spans="1:3" s="91" customFormat="1" ht="21" customHeight="1">
      <c r="A7" s="92" t="s">
        <v>40</v>
      </c>
      <c r="B7" s="250">
        <v>-127</v>
      </c>
      <c r="C7" s="255">
        <v>-34</v>
      </c>
    </row>
    <row r="8" spans="1:3" s="91" customFormat="1" ht="21" customHeight="1">
      <c r="A8" s="92" t="s">
        <v>41</v>
      </c>
      <c r="B8" s="250">
        <v>618</v>
      </c>
      <c r="C8" s="255">
        <v>-452</v>
      </c>
    </row>
    <row r="9" spans="1:3" s="91" customFormat="1" ht="21" customHeight="1">
      <c r="A9" s="246" t="s">
        <v>113</v>
      </c>
      <c r="B9" s="249">
        <f>SUM(B5:B8)</f>
        <v>8804</v>
      </c>
      <c r="C9" s="253">
        <f>SUM(C5:C8)</f>
        <v>8100</v>
      </c>
    </row>
    <row r="10" spans="1:3" s="91" customFormat="1" ht="21" customHeight="1">
      <c r="A10" s="92" t="s">
        <v>114</v>
      </c>
      <c r="B10" s="250">
        <v>-589</v>
      </c>
      <c r="C10" s="255">
        <v>727</v>
      </c>
    </row>
    <row r="11" spans="1:3" s="91" customFormat="1" ht="21" customHeight="1">
      <c r="A11" s="92" t="s">
        <v>42</v>
      </c>
      <c r="B11" s="250">
        <v>-1500</v>
      </c>
      <c r="C11" s="255">
        <v>-1361</v>
      </c>
    </row>
    <row r="12" spans="1:3" s="91" customFormat="1" ht="21" customHeight="1">
      <c r="A12" s="246" t="s">
        <v>115</v>
      </c>
      <c r="B12" s="249">
        <f>SUM(B9:B11)</f>
        <v>6715</v>
      </c>
      <c r="C12" s="253">
        <f>SUM(C9:C11)</f>
        <v>7466</v>
      </c>
    </row>
    <row r="13" spans="1:3" s="91" customFormat="1" ht="21" customHeight="1">
      <c r="A13" s="92" t="s">
        <v>43</v>
      </c>
      <c r="B13" s="250">
        <v>-398</v>
      </c>
      <c r="C13" s="255">
        <v>-715</v>
      </c>
    </row>
    <row r="14" spans="1:3" s="91" customFormat="1" ht="21" customHeight="1">
      <c r="A14" s="92" t="s">
        <v>138</v>
      </c>
      <c r="B14" s="250">
        <v>-1063</v>
      </c>
      <c r="C14" s="255">
        <v>-533</v>
      </c>
    </row>
    <row r="15" spans="1:3" s="91" customFormat="1" ht="21" customHeight="1">
      <c r="A15" s="92" t="s">
        <v>44</v>
      </c>
      <c r="B15" s="250">
        <v>-754</v>
      </c>
      <c r="C15" s="255">
        <v>-729</v>
      </c>
    </row>
    <row r="16" spans="1:3" s="91" customFormat="1" ht="25.5">
      <c r="A16" s="92" t="s">
        <v>45</v>
      </c>
      <c r="B16" s="250">
        <v>408</v>
      </c>
      <c r="C16" s="254">
        <v>313</v>
      </c>
    </row>
    <row r="17" spans="1:13" s="91" customFormat="1" ht="21" customHeight="1">
      <c r="A17" s="92" t="s">
        <v>46</v>
      </c>
      <c r="B17" s="250">
        <v>319</v>
      </c>
      <c r="C17" s="254">
        <v>306</v>
      </c>
    </row>
    <row r="18" spans="1:13" s="91" customFormat="1" ht="21" customHeight="1">
      <c r="A18" s="92" t="s">
        <v>47</v>
      </c>
      <c r="B18" s="250">
        <v>-3710</v>
      </c>
      <c r="C18" s="255">
        <v>-3759</v>
      </c>
    </row>
    <row r="19" spans="1:13" s="91" customFormat="1" ht="21" customHeight="1">
      <c r="A19" s="92" t="s">
        <v>48</v>
      </c>
      <c r="B19" s="251">
        <v>-2158</v>
      </c>
      <c r="C19" s="255">
        <v>-2908</v>
      </c>
    </row>
    <row r="20" spans="1:13" s="91" customFormat="1" ht="21" customHeight="1">
      <c r="A20" s="92" t="s">
        <v>49</v>
      </c>
      <c r="B20" s="250">
        <v>-52</v>
      </c>
      <c r="C20" s="255">
        <v>-31</v>
      </c>
    </row>
    <row r="21" spans="1:13" s="91" customFormat="1" ht="21" customHeight="1">
      <c r="A21" s="92" t="s">
        <v>50</v>
      </c>
      <c r="B21" s="250">
        <v>438</v>
      </c>
      <c r="C21" s="255">
        <v>-192</v>
      </c>
    </row>
    <row r="22" spans="1:13" s="91" customFormat="1" ht="21" customHeight="1">
      <c r="A22" s="92" t="s">
        <v>111</v>
      </c>
      <c r="B22" s="252">
        <v>3535</v>
      </c>
      <c r="C22" s="256">
        <v>0</v>
      </c>
    </row>
    <row r="23" spans="1:13" s="91" customFormat="1" ht="21" customHeight="1">
      <c r="A23" s="92" t="s">
        <v>51</v>
      </c>
      <c r="B23" s="250">
        <v>-303</v>
      </c>
      <c r="C23" s="255">
        <v>-170</v>
      </c>
    </row>
    <row r="24" spans="1:13" s="91" customFormat="1" ht="27.75" customHeight="1">
      <c r="A24" s="247" t="s">
        <v>52</v>
      </c>
      <c r="B24" s="137">
        <f>SUM(B12:B23)</f>
        <v>2977</v>
      </c>
      <c r="C24" s="93">
        <f>SUM(C12:C23)</f>
        <v>-952</v>
      </c>
    </row>
    <row r="25" spans="1:13" s="91" customFormat="1" ht="13.5" customHeight="1">
      <c r="A25" s="94"/>
      <c r="B25" s="95"/>
      <c r="C25" s="95"/>
      <c r="D25" s="95"/>
      <c r="E25" s="95"/>
      <c r="F25" s="95"/>
      <c r="G25" s="95"/>
      <c r="H25" s="95"/>
      <c r="I25" s="95"/>
      <c r="J25" s="95"/>
      <c r="K25" s="95"/>
      <c r="L25" s="95"/>
      <c r="M25" s="95"/>
    </row>
    <row r="26" spans="1:13" s="91" customFormat="1" ht="13.5" customHeight="1">
      <c r="A26" s="134" t="s">
        <v>53</v>
      </c>
      <c r="B26" s="96"/>
      <c r="C26" s="96"/>
    </row>
    <row r="27" spans="1:13" ht="13.5" customHeight="1">
      <c r="A27" s="134" t="s">
        <v>112</v>
      </c>
      <c r="B27" s="97"/>
      <c r="C27" s="97"/>
    </row>
    <row r="29" spans="1:13" s="38" customFormat="1" ht="33.75">
      <c r="A29" s="98"/>
      <c r="B29" s="99"/>
      <c r="C29" s="99"/>
    </row>
  </sheetData>
  <mergeCells count="1">
    <mergeCell ref="A1:C1"/>
  </mergeCells>
  <pageMargins left="0.15748031496062992" right="0.27559055118110237" top="0.15748031496062992" bottom="0.15748031496062992" header="0.23622047244094491" footer="0.19685039370078741"/>
  <pageSetup paperSize="9" orientation="landscape" r:id="rId1"/>
  <headerFooter alignWithMargins="0">
    <oddFooter>&amp;R&amp;D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showGridLines="0" showZeros="0" zoomScale="80" zoomScaleNormal="80" workbookViewId="0">
      <selection activeCell="A36" sqref="A36:O36"/>
    </sheetView>
  </sheetViews>
  <sheetFormatPr baseColWidth="10" defaultColWidth="11.42578125" defaultRowHeight="12.75"/>
  <cols>
    <col min="1" max="1" width="41.5703125" style="100" customWidth="1"/>
    <col min="2" max="3" width="13.5703125" style="100" customWidth="1"/>
    <col min="4" max="4" width="1.85546875" style="100" customWidth="1"/>
    <col min="5" max="5" width="45.140625" style="100" customWidth="1"/>
    <col min="6" max="6" width="13.5703125" style="100" customWidth="1" collapsed="1"/>
    <col min="7" max="7" width="13.5703125" style="100" customWidth="1"/>
    <col min="8" max="8" width="11.42578125" style="100" collapsed="1"/>
    <col min="9" max="16384" width="11.42578125" style="100"/>
  </cols>
  <sheetData>
    <row r="1" spans="1:8" ht="36" customHeight="1">
      <c r="A1" s="260" t="s">
        <v>91</v>
      </c>
      <c r="B1" s="260"/>
      <c r="C1" s="260"/>
      <c r="D1" s="260"/>
      <c r="E1" s="260"/>
      <c r="F1" s="260"/>
      <c r="G1" s="260"/>
    </row>
    <row r="2" spans="1:8" ht="11.1" customHeight="1">
      <c r="A2" s="101"/>
      <c r="B2" s="101"/>
      <c r="C2" s="101"/>
      <c r="D2" s="101"/>
      <c r="E2" s="102"/>
      <c r="F2" s="102"/>
      <c r="G2" s="102"/>
    </row>
    <row r="3" spans="1:8" s="105" customFormat="1" ht="30" customHeight="1">
      <c r="A3" s="103" t="s">
        <v>95</v>
      </c>
      <c r="B3" s="241" t="s">
        <v>104</v>
      </c>
      <c r="C3" s="241" t="s">
        <v>96</v>
      </c>
      <c r="D3" s="104"/>
      <c r="E3" s="103" t="s">
        <v>106</v>
      </c>
      <c r="F3" s="241" t="s">
        <v>104</v>
      </c>
      <c r="G3" s="241" t="s">
        <v>96</v>
      </c>
    </row>
    <row r="4" spans="1:8" s="106" customFormat="1" ht="36" customHeight="1">
      <c r="B4" s="107"/>
      <c r="D4" s="108"/>
      <c r="E4" s="109" t="s">
        <v>54</v>
      </c>
      <c r="F4" s="110">
        <v>58089</v>
      </c>
      <c r="G4" s="111">
        <v>57554</v>
      </c>
      <c r="H4" s="112"/>
    </row>
    <row r="5" spans="1:8" s="106" customFormat="1" ht="15.75">
      <c r="B5" s="107"/>
      <c r="D5" s="108"/>
      <c r="E5" s="109" t="s">
        <v>55</v>
      </c>
      <c r="F5" s="110">
        <v>169</v>
      </c>
      <c r="G5" s="111">
        <v>170</v>
      </c>
      <c r="H5" s="112"/>
    </row>
    <row r="6" spans="1:8" s="106" customFormat="1" ht="15.75">
      <c r="B6" s="107"/>
      <c r="D6" s="108"/>
      <c r="E6" s="103" t="s">
        <v>56</v>
      </c>
      <c r="F6" s="113">
        <f>+F4+F5</f>
        <v>58258</v>
      </c>
      <c r="G6" s="113">
        <f>+G4+G5</f>
        <v>57724</v>
      </c>
      <c r="H6" s="112"/>
    </row>
    <row r="7" spans="1:8" s="106" customFormat="1" ht="15.75">
      <c r="B7" s="107"/>
      <c r="D7" s="114"/>
      <c r="E7" s="109" t="s">
        <v>57</v>
      </c>
      <c r="F7" s="110">
        <v>14326</v>
      </c>
      <c r="G7" s="111">
        <v>16815</v>
      </c>
      <c r="H7" s="112"/>
    </row>
    <row r="8" spans="1:8" s="106" customFormat="1" ht="25.5">
      <c r="A8" s="109" t="s">
        <v>58</v>
      </c>
      <c r="B8" s="110">
        <v>9579</v>
      </c>
      <c r="C8" s="111">
        <v>10019</v>
      </c>
      <c r="D8" s="108"/>
      <c r="E8" s="115" t="s">
        <v>59</v>
      </c>
      <c r="F8" s="110">
        <v>1026</v>
      </c>
      <c r="G8" s="111">
        <v>1378</v>
      </c>
      <c r="H8" s="112"/>
    </row>
    <row r="9" spans="1:8" s="106" customFormat="1" ht="25.5">
      <c r="A9" s="109" t="s">
        <v>60</v>
      </c>
      <c r="B9" s="110">
        <v>53344</v>
      </c>
      <c r="C9" s="111">
        <v>51166</v>
      </c>
      <c r="D9" s="108"/>
      <c r="E9" s="109" t="s">
        <v>125</v>
      </c>
      <c r="F9" s="110">
        <v>9154</v>
      </c>
      <c r="G9" s="111">
        <v>8834</v>
      </c>
      <c r="H9" s="112"/>
    </row>
    <row r="10" spans="1:8" s="118" customFormat="1" ht="25.5">
      <c r="A10" s="109" t="s">
        <v>61</v>
      </c>
      <c r="B10" s="110">
        <v>10517</v>
      </c>
      <c r="C10" s="111">
        <v>10379</v>
      </c>
      <c r="D10" s="116"/>
      <c r="E10" s="109" t="s">
        <v>62</v>
      </c>
      <c r="F10" s="110">
        <v>1605</v>
      </c>
      <c r="G10" s="111">
        <v>2292</v>
      </c>
      <c r="H10" s="117"/>
    </row>
    <row r="11" spans="1:8" s="118" customFormat="1" ht="18">
      <c r="A11" s="119" t="s">
        <v>63</v>
      </c>
      <c r="B11" s="113">
        <f>+B8+B9+B10</f>
        <v>73440</v>
      </c>
      <c r="C11" s="113">
        <f>+C8+C9+C10</f>
        <v>71564</v>
      </c>
      <c r="D11" s="120"/>
      <c r="E11" s="103" t="s">
        <v>64</v>
      </c>
      <c r="F11" s="113">
        <f>+SUM(F7:F10)</f>
        <v>26111</v>
      </c>
      <c r="G11" s="113">
        <f>+SUM(G7:G10)</f>
        <v>29319</v>
      </c>
      <c r="H11" s="117"/>
    </row>
    <row r="12" spans="1:8" s="118" customFormat="1" ht="24" customHeight="1">
      <c r="B12" s="110"/>
      <c r="C12" s="121"/>
      <c r="D12" s="117"/>
      <c r="E12" s="115" t="s">
        <v>65</v>
      </c>
      <c r="F12" s="110">
        <v>13839</v>
      </c>
      <c r="G12" s="111">
        <v>14472</v>
      </c>
      <c r="H12" s="117"/>
    </row>
    <row r="13" spans="1:8" s="123" customFormat="1" ht="30" customHeight="1">
      <c r="A13" s="109" t="s">
        <v>66</v>
      </c>
      <c r="B13" s="110">
        <v>16037</v>
      </c>
      <c r="C13" s="111">
        <v>16414</v>
      </c>
      <c r="D13" s="108"/>
      <c r="E13" s="115" t="s">
        <v>67</v>
      </c>
      <c r="F13" s="110">
        <v>343</v>
      </c>
      <c r="G13" s="111">
        <v>198</v>
      </c>
      <c r="H13" s="122"/>
    </row>
    <row r="14" spans="1:8" s="123" customFormat="1" ht="45" customHeight="1">
      <c r="A14" s="109" t="s">
        <v>68</v>
      </c>
      <c r="B14" s="110">
        <v>10315</v>
      </c>
      <c r="C14" s="111">
        <v>10273</v>
      </c>
      <c r="D14" s="108"/>
      <c r="E14" s="115" t="s">
        <v>69</v>
      </c>
      <c r="F14" s="110">
        <v>1275</v>
      </c>
      <c r="G14" s="111">
        <v>1764</v>
      </c>
      <c r="H14" s="122"/>
    </row>
    <row r="15" spans="1:8" s="118" customFormat="1" ht="18">
      <c r="A15" s="119" t="s">
        <v>70</v>
      </c>
      <c r="B15" s="113">
        <f>+B13+B14</f>
        <v>26352</v>
      </c>
      <c r="C15" s="113">
        <f>+C13+C14</f>
        <v>26687</v>
      </c>
      <c r="D15" s="124"/>
      <c r="E15" s="103" t="s">
        <v>71</v>
      </c>
      <c r="F15" s="113">
        <f>+SUM(F12:F14)</f>
        <v>15457</v>
      </c>
      <c r="G15" s="113">
        <f>+SUM(G12:G14)</f>
        <v>16434</v>
      </c>
      <c r="H15" s="117"/>
    </row>
    <row r="16" spans="1:8" s="118" customFormat="1" ht="25.5">
      <c r="A16" s="125" t="s">
        <v>72</v>
      </c>
      <c r="B16" s="110">
        <v>34</v>
      </c>
      <c r="C16" s="111">
        <v>6421</v>
      </c>
      <c r="D16" s="108"/>
      <c r="E16" s="125" t="s">
        <v>73</v>
      </c>
      <c r="F16" s="110">
        <v>0</v>
      </c>
      <c r="G16" s="111">
        <v>1195</v>
      </c>
      <c r="H16" s="117"/>
    </row>
    <row r="17" spans="1:19" s="130" customFormat="1" ht="32.25" customHeight="1">
      <c r="A17" s="126" t="s">
        <v>74</v>
      </c>
      <c r="B17" s="127">
        <f>+B11+B15+B16</f>
        <v>99826</v>
      </c>
      <c r="C17" s="127">
        <f>+C11+C15+C16</f>
        <v>104672</v>
      </c>
      <c r="D17" s="128"/>
      <c r="E17" s="126" t="s">
        <v>105</v>
      </c>
      <c r="F17" s="127">
        <f>+F6+F11+F15+F16</f>
        <v>99826</v>
      </c>
      <c r="G17" s="127">
        <f>+G6+G11+G15+G16</f>
        <v>104672</v>
      </c>
      <c r="H17" s="129"/>
    </row>
    <row r="18" spans="1:19" ht="16.5" customHeight="1">
      <c r="A18" s="94"/>
      <c r="B18" s="131"/>
      <c r="C18" s="131"/>
      <c r="D18" s="131"/>
      <c r="E18" s="131"/>
      <c r="F18" s="131"/>
      <c r="G18" s="131"/>
      <c r="H18" s="131"/>
      <c r="I18" s="131"/>
      <c r="J18" s="131"/>
      <c r="K18" s="131"/>
      <c r="L18" s="131"/>
      <c r="M18" s="131"/>
      <c r="N18" s="131"/>
      <c r="O18" s="131"/>
      <c r="P18" s="131"/>
      <c r="Q18" s="131"/>
      <c r="R18" s="131"/>
      <c r="S18" s="131"/>
    </row>
    <row r="19" spans="1:19" ht="27" customHeight="1">
      <c r="B19" s="132"/>
      <c r="F19" s="132"/>
    </row>
    <row r="20" spans="1:19">
      <c r="C20" s="37"/>
      <c r="F20" s="133"/>
      <c r="G20" s="133"/>
    </row>
    <row r="21" spans="1:19">
      <c r="C21" s="37"/>
      <c r="D21" s="133"/>
      <c r="E21" s="133"/>
    </row>
    <row r="22" spans="1:19">
      <c r="C22" s="37"/>
      <c r="G22" s="133"/>
    </row>
    <row r="23" spans="1:19">
      <c r="C23" s="37"/>
    </row>
    <row r="24" spans="1:19">
      <c r="C24" s="37"/>
    </row>
    <row r="25" spans="1:19">
      <c r="C25" s="37"/>
    </row>
    <row r="26" spans="1:19">
      <c r="C26" s="37"/>
    </row>
    <row r="27" spans="1:19">
      <c r="C27" s="37"/>
    </row>
    <row r="28" spans="1:19">
      <c r="C28" s="37"/>
    </row>
    <row r="29" spans="1:19">
      <c r="C29" s="37"/>
    </row>
  </sheetData>
  <mergeCells count="1">
    <mergeCell ref="A1:G1"/>
  </mergeCells>
  <pageMargins left="0.15748031496062992" right="0.27559055118110237" top="0.15748031496062992" bottom="0.15748031496062992" header="0.23622047244094491" footer="0.19685039370078741"/>
  <pageSetup paperSize="9" orientation="landscape" verticalDpi="1200" r:id="rId1"/>
  <headerFooter alignWithMargins="0">
    <oddFooter>&amp;R&amp;D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Business Net Income Q4 2017</vt:lpstr>
      <vt:lpstr>Business Net Income 12M-2017</vt:lpstr>
      <vt:lpstr>Reconciliation Q4-2017</vt:lpstr>
      <vt:lpstr>Reconciliation 12M 2017</vt:lpstr>
      <vt:lpstr>Consolidated P&amp;L</vt:lpstr>
      <vt:lpstr>Change in net debt</vt:lpstr>
      <vt:lpstr>Balance sheet</vt:lpstr>
      <vt:lpstr>Feuil1</vt:lpstr>
      <vt:lpstr>'Balance sheet'!Zone_d_impression</vt:lpstr>
      <vt:lpstr>'Business Net Income 12M-2017'!Zone_d_impression</vt:lpstr>
      <vt:lpstr>'Business Net Income Q4 2017'!Zone_d_impression</vt:lpstr>
      <vt:lpstr>'Change in net debt'!Zone_d_impression</vt:lpstr>
      <vt:lpstr>'Consolidated P&amp;L'!Zone_d_impression</vt:lpstr>
      <vt:lpstr>'Reconciliation 12M 2017'!Zone_d_impression</vt:lpstr>
      <vt:lpstr>'Reconciliation Q4-2017'!Zone_d_impression</vt:lpstr>
    </vt:vector>
  </TitlesOfParts>
  <Company>sanofi-aventis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I0150149</dc:creator>
  <cp:lastModifiedBy>Bertout, Cecile SA/FR</cp:lastModifiedBy>
  <cp:lastPrinted>2018-01-26T11:36:16Z</cp:lastPrinted>
  <dcterms:created xsi:type="dcterms:W3CDTF">2012-01-27T10:37:28Z</dcterms:created>
  <dcterms:modified xsi:type="dcterms:W3CDTF">2018-01-31T16:02:16Z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_AdHocReviewCycleID">
    <vt:i4>-318124836</vt:i4>
  </property>
  <property fmtid="{D5CDD505-2E9C-101B-9397-08002B2CF9AE}" pid="4" name="_NewReviewCycle">
    <vt:lpwstr/>
  </property>
  <property fmtid="{D5CDD505-2E9C-101B-9397-08002B2CF9AE}" pid="5" name="_EmailSubject">
    <vt:lpwstr>CONFIDENTIEL: documents pour demain matin 7h30</vt:lpwstr>
  </property>
  <property fmtid="{D5CDD505-2E9C-101B-9397-08002B2CF9AE}" pid="6" name="_AuthorEmail">
    <vt:lpwstr>Cecile.Bertout@sanofi.com</vt:lpwstr>
  </property>
  <property fmtid="{D5CDD505-2E9C-101B-9397-08002B2CF9AE}" pid="7" name="_AuthorEmailDisplayName">
    <vt:lpwstr>Bertout, Cecile SA/FR</vt:lpwstr>
  </property>
  <property fmtid="{D5CDD505-2E9C-101B-9397-08002B2CF9AE}" pid="8" name="_PreviousAdHocReviewCycleID">
    <vt:i4>-474700285</vt:i4>
  </property>
</Properties>
</file>