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15" windowWidth="15195" windowHeight="6930" tabRatio="615"/>
  </bookViews>
  <sheets>
    <sheet name="Business Net Income Q1 2018" sheetId="16" r:id="rId1"/>
    <sheet name="Consolidated P&amp;L" sheetId="1" r:id="rId2"/>
    <sheet name="Reconciliation Q1 2018" sheetId="7" r:id="rId3"/>
  </sheets>
  <definedNames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_xlnm.Print_Area" localSheetId="0">'Business Net Income Q1 2018'!$A$1:$T$35</definedName>
    <definedName name="_xlnm.Print_Area" localSheetId="1">'Consolidated P&amp;L'!$A$1:$C$35</definedName>
    <definedName name="_xlnm.Print_Area" localSheetId="2">'Reconciliation Q1 2018'!$A$1:$F$32</definedName>
  </definedNames>
  <calcPr calcId="145621"/>
</workbook>
</file>

<file path=xl/calcChain.xml><?xml version="1.0" encoding="utf-8"?>
<calcChain xmlns="http://schemas.openxmlformats.org/spreadsheetml/2006/main">
  <c r="B8" i="1" l="1"/>
  <c r="B18" i="1" s="1"/>
  <c r="B21" i="1" s="1"/>
  <c r="B24" i="1" s="1"/>
  <c r="B30" i="1" l="1"/>
  <c r="B26" i="1"/>
  <c r="B28" i="1" s="1"/>
  <c r="B31" i="1" s="1"/>
  <c r="B12" i="7"/>
  <c r="F4" i="7" l="1"/>
  <c r="D11" i="16" l="1"/>
  <c r="D7" i="16"/>
  <c r="D6" i="16"/>
  <c r="D5" i="16"/>
  <c r="H13" i="16"/>
  <c r="H11" i="16"/>
  <c r="H7" i="16"/>
  <c r="H6" i="16"/>
  <c r="H5" i="16"/>
  <c r="L13" i="16"/>
  <c r="L11" i="16"/>
  <c r="L7" i="16"/>
  <c r="L6" i="16"/>
  <c r="L5" i="16"/>
  <c r="P13" i="16"/>
  <c r="P11" i="16"/>
  <c r="P7" i="16"/>
  <c r="P6" i="16"/>
  <c r="P5" i="16"/>
  <c r="C8" i="1" l="1"/>
  <c r="C18" i="1" s="1"/>
  <c r="C21" i="1" s="1"/>
  <c r="C24" i="1" s="1"/>
  <c r="C30" i="1" s="1"/>
  <c r="C26" i="1" l="1"/>
  <c r="C28" i="1" s="1"/>
  <c r="C31" i="1" s="1"/>
  <c r="O9" i="16"/>
  <c r="K14" i="16"/>
  <c r="G14" i="16"/>
  <c r="K12" i="16"/>
  <c r="G12" i="16"/>
  <c r="C12" i="16"/>
  <c r="N9" i="16"/>
  <c r="N18" i="16" s="1"/>
  <c r="J14" i="16"/>
  <c r="J12" i="16"/>
  <c r="J9" i="16"/>
  <c r="J10" i="16" s="1"/>
  <c r="J8" i="16"/>
  <c r="F14" i="16"/>
  <c r="F12" i="16"/>
  <c r="F9" i="16"/>
  <c r="F18" i="16" s="1"/>
  <c r="F19" i="16" s="1"/>
  <c r="F8" i="16"/>
  <c r="C15" i="16"/>
  <c r="S15" i="16" s="1"/>
  <c r="C13" i="16"/>
  <c r="D13" i="16" s="1"/>
  <c r="S17" i="16"/>
  <c r="S16" i="16"/>
  <c r="S11" i="16"/>
  <c r="S7" i="16"/>
  <c r="S6" i="16"/>
  <c r="S5" i="16"/>
  <c r="R17" i="16"/>
  <c r="R16" i="16"/>
  <c r="R15" i="16"/>
  <c r="R13" i="16"/>
  <c r="R11" i="16"/>
  <c r="R7" i="16"/>
  <c r="R6" i="16"/>
  <c r="R5" i="16"/>
  <c r="T6" i="16" l="1"/>
  <c r="S12" i="16"/>
  <c r="T5" i="16"/>
  <c r="C14" i="16"/>
  <c r="T7" i="16"/>
  <c r="P9" i="16"/>
  <c r="T11" i="16"/>
  <c r="F10" i="16"/>
  <c r="S8" i="16"/>
  <c r="J18" i="16"/>
  <c r="J19" i="16" s="1"/>
  <c r="S9" i="16"/>
  <c r="S13" i="16"/>
  <c r="S14" i="16" l="1"/>
  <c r="T13" i="16"/>
  <c r="S10" i="16"/>
  <c r="S18" i="16"/>
  <c r="S23" i="16" s="1"/>
  <c r="S19" i="16" l="1"/>
  <c r="G9" i="16"/>
  <c r="G8" i="16"/>
  <c r="H9" i="16" l="1"/>
  <c r="G10" i="16"/>
  <c r="G18" i="16"/>
  <c r="B23" i="7"/>
  <c r="D12" i="7"/>
  <c r="D23" i="7" s="1"/>
  <c r="G19" i="16" l="1"/>
  <c r="H18" i="16"/>
  <c r="F23" i="7"/>
  <c r="K9" i="16" l="1"/>
  <c r="K8" i="16"/>
  <c r="C9" i="16"/>
  <c r="C8" i="16"/>
  <c r="C10" i="16" l="1"/>
  <c r="K18" i="16"/>
  <c r="L9" i="16"/>
  <c r="K10" i="16"/>
  <c r="S24" i="16"/>
  <c r="C18" i="16"/>
  <c r="R9" i="16"/>
  <c r="B9" i="16"/>
  <c r="B18" i="16" s="1"/>
  <c r="O18" i="16"/>
  <c r="P18" i="16" s="1"/>
  <c r="C19" i="16" l="1"/>
  <c r="D18" i="16"/>
  <c r="K19" i="16"/>
  <c r="L18" i="16"/>
  <c r="D9" i="16"/>
  <c r="R18" i="16"/>
  <c r="T9" i="16"/>
  <c r="S25" i="16"/>
  <c r="R24" i="16" l="1"/>
  <c r="R25" i="16" s="1"/>
  <c r="R23" i="16"/>
  <c r="T18" i="16"/>
  <c r="R19" i="16"/>
  <c r="R14" i="16"/>
  <c r="R12" i="16"/>
  <c r="R10" i="16"/>
  <c r="R8" i="16"/>
  <c r="B19" i="16"/>
  <c r="B14" i="16"/>
  <c r="B12" i="16"/>
  <c r="B10" i="16"/>
  <c r="B8" i="16"/>
  <c r="T27" i="16"/>
  <c r="T24" i="16" l="1"/>
</calcChain>
</file>

<file path=xl/sharedStrings.xml><?xml version="1.0" encoding="utf-8"?>
<sst xmlns="http://schemas.openxmlformats.org/spreadsheetml/2006/main" count="114" uniqueCount="83">
  <si>
    <t>Net sales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</si>
  <si>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</si>
  <si>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</si>
  <si>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</si>
  <si>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</si>
  <si>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</si>
  <si>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</si>
  <si>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</si>
  <si>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</si>
  <si>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Impairment of intangible assets</t>
  </si>
  <si>
    <t>Operating income</t>
  </si>
  <si>
    <t>Financial income</t>
  </si>
  <si>
    <t>Income before tax and associates and joint ventures</t>
  </si>
  <si>
    <t>Income tax expense</t>
  </si>
  <si>
    <t>Share of profit / loss of associates and joint ventures</t>
  </si>
  <si>
    <t>Net income attributable to non-controlling interests</t>
  </si>
  <si>
    <t>Business net income</t>
  </si>
  <si>
    <t>Share of items listed above attributable to non-controlling interests</t>
  </si>
  <si>
    <t>Average number of shares outstanding (million)</t>
  </si>
  <si>
    <t>Pharmaceuticals</t>
  </si>
  <si>
    <t>Vaccines</t>
  </si>
  <si>
    <t>As % of net sales</t>
  </si>
  <si>
    <t>Business operating income</t>
  </si>
  <si>
    <t>€ million</t>
  </si>
  <si>
    <t>Net income attributable to equity holders of Sanofi</t>
  </si>
  <si>
    <t>Reconciliation of business net income to consolidated net income attributable to equity holders of Sanofi</t>
  </si>
  <si>
    <t>Change</t>
  </si>
  <si>
    <t>Financial expenses</t>
  </si>
  <si>
    <t>Net income excluding the held for exchange Animal Health business</t>
  </si>
  <si>
    <t xml:space="preserve">Net income </t>
  </si>
  <si>
    <t>Total Group</t>
  </si>
  <si>
    <t>Gross Profit</t>
  </si>
  <si>
    <t>CONSOLIDATED INCOME STATEMENTS</t>
  </si>
  <si>
    <t>Restructuring costs and similar items</t>
  </si>
  <si>
    <t>IFRS Earnings per share (in euros)</t>
  </si>
  <si>
    <t>Earnings per share excluding the held for exchange Animal Health Business (in euros)</t>
  </si>
  <si>
    <t>Tax rate**</t>
  </si>
  <si>
    <t xml:space="preserve">  Cost of Sales</t>
  </si>
  <si>
    <t xml:space="preserve">  Research and development expenses</t>
  </si>
  <si>
    <t xml:space="preserve">  As % of net sales</t>
  </si>
  <si>
    <t xml:space="preserve">  Selling and general expenses</t>
  </si>
  <si>
    <t xml:space="preserve">  Other operating income/expenses</t>
  </si>
  <si>
    <t xml:space="preserve">  Net income attributable to non controlling interests </t>
  </si>
  <si>
    <t>Financial income &amp; expenses</t>
  </si>
  <si>
    <t>Income tax expenses</t>
  </si>
  <si>
    <t>Business earnings / share (in €)***</t>
  </si>
  <si>
    <t>Other gains and losses and litigation</t>
  </si>
  <si>
    <t xml:space="preserve">  Share of profit/loss of associates* and joint-ventures</t>
  </si>
  <si>
    <t xml:space="preserve">    Other tax effects</t>
  </si>
  <si>
    <t>Restructuring costs of associates and joint-ventures, and expenses arising from the impact of acquisitions on associates and joint-ventures</t>
  </si>
  <si>
    <t xml:space="preserve">  Other revenues</t>
  </si>
  <si>
    <t>Amortization &amp; impairment of intangible assets</t>
  </si>
  <si>
    <t>Fair value remeasurement of contingent consideration</t>
  </si>
  <si>
    <t>Consumer Healthcare</t>
  </si>
  <si>
    <t>Q1 2018</t>
  </si>
  <si>
    <t>Q1 2017</t>
  </si>
  <si>
    <t>Business net income statement - Q1 2018</t>
  </si>
  <si>
    <t>First Quarter 2018</t>
  </si>
  <si>
    <r>
      <t>Tax effect of items listed above</t>
    </r>
    <r>
      <rPr>
        <sz val="10"/>
        <rFont val="Arial"/>
        <family val="2"/>
      </rPr>
      <t>:</t>
    </r>
  </si>
  <si>
    <r>
      <t>Q1 2017</t>
    </r>
    <r>
      <rPr>
        <b/>
        <vertAlign val="superscript"/>
        <sz val="10"/>
        <rFont val="Arial"/>
        <family val="2"/>
      </rPr>
      <t xml:space="preserve"> (1)</t>
    </r>
  </si>
  <si>
    <t>*** Based on an average number of shares outstanding of 1,248.2 million in the first quarter of 2018 and 1,262.4 million in the first quarter of 2017.</t>
  </si>
  <si>
    <t>Expenses arising from the impact of business combinations on inventories</t>
  </si>
  <si>
    <t>Other expenses related to business combinations</t>
  </si>
  <si>
    <r>
      <t xml:space="preserve">Net income from the held for exchange Animal Health Business </t>
    </r>
    <r>
      <rPr>
        <vertAlign val="superscript"/>
        <sz val="10"/>
        <color theme="1"/>
        <rFont val="Arial"/>
        <family val="2"/>
      </rPr>
      <t>(2)</t>
    </r>
  </si>
  <si>
    <r>
      <t xml:space="preserve">Amortization of intangible assets </t>
    </r>
    <r>
      <rPr>
        <vertAlign val="superscript"/>
        <sz val="9"/>
        <color theme="1"/>
        <rFont val="Arial"/>
        <family val="2"/>
      </rPr>
      <t>(2)</t>
    </r>
  </si>
  <si>
    <r>
      <t>Other gains and losses, and litigation</t>
    </r>
    <r>
      <rPr>
        <vertAlign val="superscript"/>
        <sz val="10"/>
        <color theme="1"/>
        <rFont val="Arial"/>
        <family val="2"/>
      </rPr>
      <t xml:space="preserve"> (3)</t>
    </r>
  </si>
  <si>
    <r>
      <t xml:space="preserve">Q1 2017 </t>
    </r>
    <r>
      <rPr>
        <b/>
        <vertAlign val="superscript"/>
        <sz val="10"/>
        <rFont val="Arial"/>
        <family val="2"/>
      </rPr>
      <t>(1)</t>
    </r>
  </si>
  <si>
    <r>
      <t>*</t>
    </r>
    <r>
      <rPr>
        <i/>
        <sz val="10"/>
        <color theme="0"/>
        <rFont val="Arial"/>
        <family val="2"/>
      </rPr>
      <t>**</t>
    </r>
    <r>
      <rPr>
        <i/>
        <sz val="10"/>
        <rFont val="Arial"/>
        <family val="2"/>
      </rPr>
      <t xml:space="preserve"> Net of tax.</t>
    </r>
  </si>
  <si>
    <r>
      <t>**</t>
    </r>
    <r>
      <rPr>
        <i/>
        <sz val="10"/>
        <color theme="0"/>
        <rFont val="Arial"/>
        <family val="2"/>
      </rPr>
      <t>*</t>
    </r>
    <r>
      <rPr>
        <i/>
        <sz val="10"/>
        <rFont val="Arial"/>
        <family val="2"/>
      </rPr>
      <t xml:space="preserve"> Determined on the basis of Business income before tax, associates, and non-controlling interests.</t>
    </r>
  </si>
  <si>
    <r>
      <t xml:space="preserve">Others </t>
    </r>
    <r>
      <rPr>
        <b/>
        <vertAlign val="superscript"/>
        <sz val="10"/>
        <rFont val="Arial"/>
        <family val="2"/>
      </rPr>
      <t>(2)</t>
    </r>
  </si>
  <si>
    <r>
      <rPr>
        <i/>
        <vertAlign val="superscript"/>
        <sz val="10"/>
        <rFont val="Arial"/>
        <family val="2"/>
      </rPr>
      <t>(2)</t>
    </r>
    <r>
      <rPr>
        <i/>
        <sz val="10"/>
        <rFont val="Arial"/>
        <family val="2"/>
      </rPr>
      <t xml:space="preserve"> Other includes the cost of global support functions (Medical Affairs, External Affairs, Finance, Human Resources, Information Solution &amp; Technologies, Sanofi Business Services, etc…)</t>
    </r>
  </si>
  <si>
    <r>
      <t>Other tax items</t>
    </r>
    <r>
      <rPr>
        <vertAlign val="superscript"/>
        <sz val="10"/>
        <color theme="1"/>
        <rFont val="Arial"/>
        <family val="2"/>
      </rPr>
      <t xml:space="preserve"> (4)</t>
    </r>
  </si>
  <si>
    <r>
      <t xml:space="preserve">Animal Health items </t>
    </r>
    <r>
      <rPr>
        <vertAlign val="superscript"/>
        <sz val="10"/>
        <color theme="1"/>
        <rFont val="Arial"/>
        <family val="2"/>
      </rPr>
      <t>(5)</t>
    </r>
  </si>
  <si>
    <r>
      <t xml:space="preserve">IFRS earnings per share </t>
    </r>
    <r>
      <rPr>
        <b/>
        <vertAlign val="superscript"/>
        <sz val="12"/>
        <color theme="1"/>
        <rFont val="Arial"/>
        <family val="2"/>
      </rPr>
      <t xml:space="preserve">(6) </t>
    </r>
    <r>
      <rPr>
        <b/>
        <sz val="12"/>
        <color theme="1"/>
        <rFont val="Arial"/>
        <family val="2"/>
      </rPr>
      <t>(in euros)</t>
    </r>
  </si>
  <si>
    <t>(2)  Of which related to amortization expense generated by the remeasurement of intangible assets as part of business combinations:  €425 million in the first quarter of 2018 and €466 million in the first quarter of 2017.</t>
  </si>
  <si>
    <t>(3)  In 2018, separation costs for the European Generics business divestiture.</t>
  </si>
  <si>
    <t>(4)  In 2018, mainly due to US tax reform.</t>
  </si>
  <si>
    <t>(5)  In 2017, net gain resulting from the divestment of the Animal Health business presented separately in accordance with IFRS 5, Non current assets held-for-sale and discontinued operations.</t>
  </si>
  <si>
    <t>(6)  Based on an average number of shares outstanding of 1,248.2 million in the first quarter of 2018 and 1,262.4 million in the first quarter of 2017.</t>
  </si>
  <si>
    <t>(2) In 2017, net gain resulting from the divestment of the Animal Health business presented separately in accordance with IFRS 5, Non current assets held-for-sale and discontinued operations.</t>
  </si>
  <si>
    <r>
      <rPr>
        <i/>
        <vertAlign val="superscript"/>
        <sz val="10"/>
        <rFont val="Arial"/>
        <family val="2"/>
      </rPr>
      <t>(1)</t>
    </r>
    <r>
      <rPr>
        <i/>
        <sz val="10"/>
        <rFont val="Arial"/>
        <family val="2"/>
      </rPr>
      <t xml:space="preserve"> 2017 restated using the new revenue recognition standard IFRS15, effective January 1, 2018.</t>
    </r>
  </si>
  <si>
    <t>(1) 2017 restated using the new revenue recognition standard IFRS15, effective January 1, 2018.</t>
  </si>
  <si>
    <t>(1)  2017 restated using the new revenue recognition standard IFRS15, effective January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</si>
</sst>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&quot; &quot;;\(#,##0\)"/>
    <numFmt numFmtId="167" formatCode="#,##0;\(#,##0\)"/>
    <numFmt numFmtId="168" formatCode="_-* #,##0.00\ _D_M_-;\-* #,##0.00\ _D_M_-;_-* &quot;-&quot;??\ _D_M_-;_-@_-"/>
    <numFmt numFmtId="169" formatCode="_-* #,##0\ _D_M_-;\-* #,##0\ _D_M_-;_-* &quot;-&quot;\ _D_M_-;_-@_-"/>
    <numFmt numFmtId="170" formatCode="_-* #,##0\ &quot;DM&quot;_-;\-* #,##0\ &quot;DM&quot;_-;_-* &quot;-&quot;\ &quot;DM&quot;_-;_-@_-"/>
    <numFmt numFmtId="171" formatCode="_-* #,##0.00\ &quot;DM&quot;_-;\-* #,##0.00\ &quot;DM&quot;_-;_-* &quot;-&quot;??\ &quot;DM&quot;_-;_-@_-"/>
    <numFmt numFmtId="172" formatCode="#,##0;\(#,##0\);&quot;-&quot;"/>
    <numFmt numFmtId="173" formatCode="#,##0.000;\(#,##0.000\)"/>
    <numFmt numFmtId="174" formatCode="0.0%"/>
    <numFmt numFmtId="175" formatCode="##,##0.0%;\ \(####0.0%\);\ \-"/>
    <numFmt numFmtId="176" formatCode="#,##0.0;\(#,##0.0\);&quot;-&quot;"/>
    <numFmt numFmtId="177" formatCode="_-* #,##0\ _€_-;\-* #,##0\ _€_-;_-* &quot;-&quot;??\ _€_-;_-@_-"/>
    <numFmt numFmtId="178" formatCode="#,##0;\(#,##0\);\-"/>
    <numFmt numFmtId="179" formatCode="#,##0.00;\(#,##0.00\);\-"/>
    <numFmt numFmtId="180" formatCode="#,##0.0;\(#,##0.0\);\-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0"/>
      <name val="Geneva"/>
    </font>
    <font>
      <sz val="11"/>
      <color indexed="60"/>
      <name val="Calibri"/>
      <family val="2"/>
    </font>
    <font>
      <b/>
      <sz val="11"/>
      <color indexed="18"/>
      <name val="Times New Roman"/>
      <family val="1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u/>
      <sz val="10"/>
      <color indexed="14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Courier"/>
      <family val="3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6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Geneva"/>
    </font>
    <font>
      <vertAlign val="superscript"/>
      <sz val="7"/>
      <color indexed="62"/>
      <name val="Geneva"/>
    </font>
    <font>
      <b/>
      <sz val="16"/>
      <color indexed="2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indexed="3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color indexed="30"/>
      <name val="Arial"/>
      <family val="2"/>
    </font>
    <font>
      <i/>
      <sz val="10"/>
      <color indexed="16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name val="Arial"/>
      <family val="2"/>
    </font>
    <font>
      <i/>
      <sz val="10"/>
      <color theme="0"/>
      <name val="Arial"/>
      <family val="2"/>
    </font>
    <font>
      <i/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39"/>
      </patternFill>
    </fill>
    <fill>
      <patternFill patternType="lightUp">
        <fgColor indexed="54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D4E0AE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8">
    <xf numFmtId="0" fontId="0" fillId="0" borderId="0"/>
    <xf numFmtId="0" fontId="2" fillId="0" borderId="0"/>
    <xf numFmtId="0" fontId="3" fillId="2" borderId="0"/>
    <xf numFmtId="0" fontId="4" fillId="3" borderId="0"/>
    <xf numFmtId="0" fontId="5" fillId="4" borderId="0"/>
    <xf numFmtId="0" fontId="6" fillId="5" borderId="0"/>
    <xf numFmtId="0" fontId="7" fillId="0" borderId="0"/>
    <xf numFmtId="0" fontId="8" fillId="0" borderId="0"/>
    <xf numFmtId="0" fontId="9" fillId="0" borderId="0"/>
    <xf numFmtId="4" fontId="3" fillId="6" borderId="0"/>
    <xf numFmtId="0" fontId="10" fillId="7" borderId="0"/>
    <xf numFmtId="0" fontId="3" fillId="2" borderId="0"/>
    <xf numFmtId="0" fontId="4" fillId="3" borderId="0"/>
    <xf numFmtId="0" fontId="5" fillId="4" borderId="0"/>
    <xf numFmtId="0" fontId="6" fillId="5" borderId="0"/>
    <xf numFmtId="0" fontId="7" fillId="0" borderId="0"/>
    <xf numFmtId="0" fontId="8" fillId="0" borderId="0"/>
    <xf numFmtId="0" fontId="9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20" borderId="1" applyNumberFormat="0" applyAlignment="0" applyProtection="0"/>
    <xf numFmtId="0" fontId="15" fillId="0" borderId="2" applyNumberFormat="0" applyFill="0" applyAlignment="0" applyProtection="0"/>
    <xf numFmtId="0" fontId="2" fillId="10" borderId="3" applyNumberFormat="0" applyFont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6" fillId="9" borderId="1" applyNumberFormat="0" applyAlignment="0" applyProtection="0"/>
    <xf numFmtId="0" fontId="17" fillId="21" borderId="0" applyNumberFormat="0" applyBorder="0" applyAlignment="0" applyProtection="0"/>
    <xf numFmtId="38" fontId="39" fillId="0" borderId="0"/>
    <xf numFmtId="38" fontId="40" fillId="0" borderId="0"/>
    <xf numFmtId="38" fontId="41" fillId="0" borderId="0"/>
    <xf numFmtId="38" fontId="42" fillId="0" borderId="0"/>
    <xf numFmtId="0" fontId="36" fillId="0" borderId="0"/>
    <xf numFmtId="0" fontId="36" fillId="0" borderId="0"/>
    <xf numFmtId="0" fontId="18" fillId="0" borderId="0"/>
    <xf numFmtId="0" fontId="19" fillId="13" borderId="0" applyNumberFormat="0" applyBorder="0" applyAlignment="0" applyProtection="0"/>
    <xf numFmtId="0" fontId="43" fillId="0" borderId="0"/>
    <xf numFmtId="0" fontId="2" fillId="0" borderId="0"/>
    <xf numFmtId="0" fontId="2" fillId="0" borderId="0"/>
    <xf numFmtId="4" fontId="20" fillId="22" borderId="4" applyNumberFormat="0" applyProtection="0">
      <alignment vertical="center"/>
    </xf>
    <xf numFmtId="4" fontId="21" fillId="23" borderId="4" applyNumberFormat="0" applyProtection="0">
      <alignment horizontal="left" vertical="center" indent="1"/>
    </xf>
    <xf numFmtId="4" fontId="22" fillId="24" borderId="4" applyNumberFormat="0" applyProtection="0">
      <alignment horizontal="left" vertical="center" indent="1"/>
    </xf>
    <xf numFmtId="4" fontId="23" fillId="25" borderId="4" applyNumberFormat="0" applyProtection="0">
      <alignment horizontal="left" vertical="center" indent="1"/>
    </xf>
    <xf numFmtId="4" fontId="23" fillId="14" borderId="4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2" fillId="24" borderId="4" applyNumberFormat="0" applyProtection="0">
      <alignment horizontal="left" vertical="center" indent="1"/>
    </xf>
    <xf numFmtId="4" fontId="25" fillId="26" borderId="4" applyNumberFormat="0" applyProtection="0">
      <alignment vertical="center"/>
    </xf>
    <xf numFmtId="4" fontId="20" fillId="27" borderId="5" applyNumberFormat="0" applyProtection="0">
      <alignment horizontal="left" vertical="center" indent="1"/>
    </xf>
    <xf numFmtId="4" fontId="26" fillId="19" borderId="4" applyNumberFormat="0" applyProtection="0">
      <alignment horizontal="left" indent="1"/>
    </xf>
    <xf numFmtId="0" fontId="27" fillId="8" borderId="0" applyNumberFormat="0" applyBorder="0" applyAlignment="0" applyProtection="0"/>
    <xf numFmtId="0" fontId="28" fillId="20" borderId="6" applyNumberFormat="0" applyAlignment="0" applyProtection="0"/>
    <xf numFmtId="0" fontId="3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34" fillId="28" borderId="11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3" fillId="0" borderId="0"/>
    <xf numFmtId="0" fontId="2" fillId="2" borderId="0"/>
    <xf numFmtId="4" fontId="2" fillId="6" borderId="0"/>
    <xf numFmtId="0" fontId="2" fillId="2" borderId="0"/>
    <xf numFmtId="0" fontId="63" fillId="10" borderId="3" applyNumberFormat="0" applyFont="0" applyAlignment="0" applyProtection="0"/>
    <xf numFmtId="0" fontId="39" fillId="0" borderId="0"/>
    <xf numFmtId="0" fontId="40" fillId="0" borderId="0"/>
    <xf numFmtId="0" fontId="41" fillId="0" borderId="0"/>
    <xf numFmtId="0" fontId="42" fillId="0" borderId="0"/>
    <xf numFmtId="0" fontId="2" fillId="0" borderId="0"/>
    <xf numFmtId="9" fontId="63" fillId="0" borderId="0" applyFont="0" applyFill="0" applyBorder="0" applyAlignment="0" applyProtection="0"/>
    <xf numFmtId="0" fontId="2" fillId="0" borderId="0"/>
    <xf numFmtId="0" fontId="2" fillId="10" borderId="3" applyNumberFormat="0" applyFont="0" applyAlignment="0" applyProtection="0"/>
    <xf numFmtId="9" fontId="2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2">
    <xf numFmtId="0" fontId="0" fillId="0" borderId="0" xfId="0"/>
    <xf numFmtId="0" fontId="18" fillId="26" borderId="0" xfId="57" applyFill="1"/>
    <xf numFmtId="167" fontId="18" fillId="26" borderId="0" xfId="57" applyNumberFormat="1" applyFill="1"/>
    <xf numFmtId="0" fontId="10" fillId="26" borderId="0" xfId="57" applyFont="1" applyFill="1"/>
    <xf numFmtId="0" fontId="48" fillId="26" borderId="0" xfId="57" applyFont="1" applyFill="1"/>
    <xf numFmtId="0" fontId="45" fillId="26" borderId="0" xfId="57" applyFont="1" applyFill="1" applyAlignment="1">
      <alignment vertical="center"/>
    </xf>
    <xf numFmtId="17" fontId="44" fillId="26" borderId="0" xfId="57" applyNumberFormat="1" applyFont="1" applyFill="1" applyBorder="1" applyAlignment="1">
      <alignment horizontal="left"/>
    </xf>
    <xf numFmtId="0" fontId="47" fillId="26" borderId="0" xfId="57" applyFont="1" applyFill="1" applyBorder="1"/>
    <xf numFmtId="0" fontId="45" fillId="26" borderId="0" xfId="57" applyFont="1" applyFill="1"/>
    <xf numFmtId="0" fontId="49" fillId="26" borderId="0" xfId="57" quotePrefix="1" applyFont="1" applyFill="1"/>
    <xf numFmtId="0" fontId="3" fillId="26" borderId="0" xfId="0" applyFont="1" applyFill="1" applyBorder="1"/>
    <xf numFmtId="0" fontId="3" fillId="26" borderId="0" xfId="0" applyFont="1" applyFill="1"/>
    <xf numFmtId="166" fontId="3" fillId="26" borderId="0" xfId="0" applyNumberFormat="1" applyFont="1" applyFill="1"/>
    <xf numFmtId="0" fontId="3" fillId="26" borderId="0" xfId="57" applyFont="1" applyFill="1"/>
    <xf numFmtId="49" fontId="50" fillId="26" borderId="0" xfId="0" applyNumberFormat="1" applyFont="1" applyFill="1" applyBorder="1" applyAlignment="1">
      <alignment vertical="top"/>
    </xf>
    <xf numFmtId="0" fontId="3" fillId="26" borderId="0" xfId="0" applyFont="1" applyFill="1" applyAlignment="1">
      <alignment vertical="center"/>
    </xf>
    <xf numFmtId="167" fontId="3" fillId="26" borderId="0" xfId="0" applyNumberFormat="1" applyFont="1" applyFill="1" applyAlignment="1">
      <alignment vertical="center"/>
    </xf>
    <xf numFmtId="0" fontId="51" fillId="26" borderId="0" xfId="0" applyFont="1" applyFill="1" applyBorder="1"/>
    <xf numFmtId="0" fontId="52" fillId="26" borderId="0" xfId="57" applyFont="1" applyFill="1" applyAlignment="1">
      <alignment vertical="center"/>
    </xf>
    <xf numFmtId="0" fontId="58" fillId="31" borderId="0" xfId="0" applyFont="1" applyFill="1" applyBorder="1" applyAlignment="1">
      <alignment horizontal="justify" wrapText="1"/>
    </xf>
    <xf numFmtId="0" fontId="59" fillId="31" borderId="0" xfId="0" applyFont="1" applyFill="1" applyBorder="1" applyAlignment="1">
      <alignment vertical="top" wrapText="1"/>
    </xf>
    <xf numFmtId="0" fontId="58" fillId="26" borderId="0" xfId="0" applyFont="1" applyFill="1" applyBorder="1" applyAlignment="1">
      <alignment vertical="center"/>
    </xf>
    <xf numFmtId="0" fontId="54" fillId="26" borderId="0" xfId="0" applyFont="1" applyFill="1" applyBorder="1" applyAlignment="1">
      <alignment horizontal="left" vertical="center" indent="1"/>
    </xf>
    <xf numFmtId="0" fontId="58" fillId="26" borderId="0" xfId="0" applyFont="1" applyFill="1" applyBorder="1" applyAlignment="1">
      <alignment vertical="top"/>
    </xf>
    <xf numFmtId="0" fontId="58" fillId="26" borderId="0" xfId="0" applyFont="1" applyFill="1" applyBorder="1" applyAlignment="1">
      <alignment vertical="center" wrapText="1"/>
    </xf>
    <xf numFmtId="0" fontId="58" fillId="32" borderId="0" xfId="0" applyFont="1" applyFill="1" applyBorder="1" applyAlignment="1">
      <alignment vertical="center"/>
    </xf>
    <xf numFmtId="0" fontId="53" fillId="31" borderId="0" xfId="57" applyFont="1" applyFill="1" applyBorder="1" applyAlignment="1">
      <alignment vertical="center"/>
    </xf>
    <xf numFmtId="0" fontId="60" fillId="26" borderId="0" xfId="57" applyFont="1" applyFill="1" applyBorder="1" applyAlignment="1">
      <alignment vertical="center"/>
    </xf>
    <xf numFmtId="0" fontId="54" fillId="26" borderId="0" xfId="57" applyFont="1" applyFill="1" applyBorder="1" applyAlignment="1">
      <alignment vertical="center" wrapText="1"/>
    </xf>
    <xf numFmtId="0" fontId="60" fillId="26" borderId="0" xfId="57" applyFont="1" applyFill="1" applyBorder="1" applyAlignment="1">
      <alignment vertical="center" wrapText="1"/>
    </xf>
    <xf numFmtId="0" fontId="60" fillId="32" borderId="0" xfId="57" applyFont="1" applyFill="1" applyBorder="1" applyAlignment="1">
      <alignment vertical="center" wrapText="1"/>
    </xf>
    <xf numFmtId="3" fontId="52" fillId="26" borderId="0" xfId="57" applyNumberFormat="1" applyFont="1" applyFill="1" applyAlignment="1">
      <alignment vertical="center"/>
    </xf>
    <xf numFmtId="0" fontId="62" fillId="26" borderId="0" xfId="0" applyFont="1" applyFill="1"/>
    <xf numFmtId="17" fontId="37" fillId="31" borderId="0" xfId="57" applyNumberFormat="1" applyFont="1" applyFill="1" applyBorder="1" applyAlignment="1">
      <alignment horizontal="center" vertical="center" wrapText="1"/>
    </xf>
    <xf numFmtId="0" fontId="18" fillId="26" borderId="0" xfId="57" applyFill="1"/>
    <xf numFmtId="0" fontId="51" fillId="26" borderId="0" xfId="0" applyFont="1" applyFill="1" applyBorder="1"/>
    <xf numFmtId="172" fontId="2" fillId="30" borderId="0" xfId="0" applyNumberFormat="1" applyFont="1" applyFill="1" applyAlignment="1">
      <alignment horizontal="right" vertical="center" wrapText="1"/>
    </xf>
    <xf numFmtId="173" fontId="53" fillId="26" borderId="0" xfId="57" applyNumberFormat="1" applyFont="1" applyFill="1" applyBorder="1" applyAlignment="1">
      <alignment vertical="center"/>
    </xf>
    <xf numFmtId="167" fontId="54" fillId="26" borderId="0" xfId="61" applyNumberFormat="1" applyFont="1" applyFill="1" applyBorder="1" applyAlignment="1">
      <alignment vertical="center"/>
    </xf>
    <xf numFmtId="0" fontId="54" fillId="26" borderId="0" xfId="57" applyFont="1" applyFill="1" applyBorder="1" applyAlignment="1">
      <alignment horizontal="right" vertical="center" wrapText="1"/>
    </xf>
    <xf numFmtId="167" fontId="57" fillId="26" borderId="0" xfId="61" applyNumberFormat="1" applyFont="1" applyFill="1" applyBorder="1" applyAlignment="1">
      <alignment vertical="center"/>
    </xf>
    <xf numFmtId="167" fontId="55" fillId="26" borderId="0" xfId="61" applyNumberFormat="1" applyFont="1" applyFill="1" applyBorder="1" applyAlignment="1">
      <alignment vertical="center"/>
    </xf>
    <xf numFmtId="174" fontId="37" fillId="32" borderId="0" xfId="85" applyNumberFormat="1" applyFont="1" applyFill="1" applyBorder="1" applyAlignment="1">
      <alignment horizontal="right" vertical="center"/>
    </xf>
    <xf numFmtId="0" fontId="45" fillId="32" borderId="0" xfId="57" applyFont="1" applyFill="1" applyAlignment="1">
      <alignment vertical="center"/>
    </xf>
    <xf numFmtId="172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wrapText="1"/>
    </xf>
    <xf numFmtId="0" fontId="58" fillId="32" borderId="0" xfId="0" applyFont="1" applyFill="1" applyBorder="1" applyAlignment="1">
      <alignment vertical="center" wrapText="1"/>
    </xf>
    <xf numFmtId="167" fontId="2" fillId="0" borderId="0" xfId="61" applyNumberFormat="1" applyFont="1" applyFill="1" applyBorder="1" applyAlignment="1" applyProtection="1">
      <alignment vertical="center"/>
      <protection locked="0"/>
    </xf>
    <xf numFmtId="175" fontId="65" fillId="31" borderId="0" xfId="61" applyNumberFormat="1" applyFont="1" applyFill="1" applyBorder="1" applyAlignment="1" applyProtection="1">
      <alignment horizontal="right" vertical="center"/>
      <protection locked="0"/>
    </xf>
    <xf numFmtId="174" fontId="65" fillId="0" borderId="0" xfId="85" applyNumberFormat="1" applyFont="1" applyFill="1" applyBorder="1" applyAlignment="1" applyProtection="1">
      <alignment vertical="center"/>
      <protection locked="0"/>
    </xf>
    <xf numFmtId="167" fontId="10" fillId="0" borderId="0" xfId="61" applyNumberFormat="1" applyFont="1" applyFill="1" applyBorder="1" applyAlignment="1" applyProtection="1">
      <alignment horizontal="right" vertical="center"/>
      <protection locked="0"/>
    </xf>
    <xf numFmtId="0" fontId="3" fillId="29" borderId="0" xfId="0" applyFont="1" applyFill="1"/>
    <xf numFmtId="0" fontId="9" fillId="29" borderId="0" xfId="0" applyFont="1" applyFill="1" applyAlignment="1">
      <alignment vertical="center"/>
    </xf>
    <xf numFmtId="0" fontId="54" fillId="29" borderId="0" xfId="57" applyFont="1" applyFill="1" applyBorder="1" applyAlignment="1">
      <alignment vertical="center" wrapText="1"/>
    </xf>
    <xf numFmtId="167" fontId="55" fillId="29" borderId="0" xfId="61" applyNumberFormat="1" applyFont="1" applyFill="1" applyBorder="1" applyAlignment="1">
      <alignment vertical="center"/>
    </xf>
    <xf numFmtId="177" fontId="37" fillId="0" borderId="0" xfId="101" applyNumberFormat="1" applyFont="1" applyFill="1" applyAlignment="1">
      <alignment horizontal="right" vertical="center" wrapText="1"/>
    </xf>
    <xf numFmtId="172" fontId="37" fillId="0" borderId="0" xfId="0" applyNumberFormat="1" applyFont="1" applyFill="1" applyAlignment="1">
      <alignment horizontal="right" vertical="center" wrapText="1"/>
    </xf>
    <xf numFmtId="172" fontId="37" fillId="30" borderId="0" xfId="0" applyNumberFormat="1" applyFont="1" applyFill="1" applyAlignment="1">
      <alignment horizontal="right" vertical="center" wrapText="1"/>
    </xf>
    <xf numFmtId="172" fontId="53" fillId="30" borderId="0" xfId="0" applyNumberFormat="1" applyFont="1" applyFill="1" applyBorder="1" applyAlignment="1">
      <alignment horizontal="right" vertical="center"/>
    </xf>
    <xf numFmtId="172" fontId="54" fillId="0" borderId="0" xfId="0" applyNumberFormat="1" applyFont="1" applyFill="1" applyBorder="1" applyAlignment="1">
      <alignment horizontal="right" vertical="center"/>
    </xf>
    <xf numFmtId="2" fontId="3" fillId="26" borderId="0" xfId="0" applyNumberFormat="1" applyFont="1" applyFill="1"/>
    <xf numFmtId="179" fontId="37" fillId="32" borderId="0" xfId="0" applyNumberFormat="1" applyFont="1" applyFill="1" applyBorder="1" applyAlignment="1">
      <alignment horizontal="right" vertical="center"/>
    </xf>
    <xf numFmtId="178" fontId="53" fillId="30" borderId="0" xfId="0" applyNumberFormat="1" applyFont="1" applyFill="1" applyBorder="1" applyAlignment="1">
      <alignment horizontal="right" vertical="center"/>
    </xf>
    <xf numFmtId="178" fontId="2" fillId="30" borderId="0" xfId="0" applyNumberFormat="1" applyFont="1" applyFill="1" applyAlignment="1">
      <alignment horizontal="right" vertical="center" wrapText="1"/>
    </xf>
    <xf numFmtId="180" fontId="2" fillId="30" borderId="0" xfId="0" applyNumberFormat="1" applyFont="1" applyFill="1" applyAlignment="1">
      <alignment horizontal="right" vertical="center" wrapText="1"/>
    </xf>
    <xf numFmtId="0" fontId="2" fillId="26" borderId="0" xfId="0" applyFont="1" applyFill="1"/>
    <xf numFmtId="179" fontId="53" fillId="32" borderId="0" xfId="57" applyNumberFormat="1" applyFont="1" applyFill="1" applyBorder="1" applyAlignment="1">
      <alignment vertical="center"/>
    </xf>
    <xf numFmtId="178" fontId="53" fillId="30" borderId="0" xfId="57" applyNumberFormat="1" applyFont="1" applyFill="1" applyBorder="1" applyAlignment="1">
      <alignment vertical="center"/>
    </xf>
    <xf numFmtId="178" fontId="2" fillId="30" borderId="0" xfId="60" applyNumberFormat="1" applyFont="1" applyFill="1" applyBorder="1" applyAlignment="1">
      <alignment horizontal="right" vertical="center" wrapText="1"/>
    </xf>
    <xf numFmtId="0" fontId="55" fillId="26" borderId="0" xfId="57" applyFont="1" applyFill="1" applyBorder="1" applyAlignment="1">
      <alignment horizontal="left" vertical="center" wrapText="1" indent="1"/>
    </xf>
    <xf numFmtId="178" fontId="53" fillId="29" borderId="0" xfId="57" applyNumberFormat="1" applyFont="1" applyFill="1" applyBorder="1" applyAlignment="1">
      <alignment vertical="center"/>
    </xf>
    <xf numFmtId="178" fontId="2" fillId="29" borderId="0" xfId="60" applyNumberFormat="1" applyFont="1" applyFill="1" applyBorder="1" applyAlignment="1">
      <alignment horizontal="right" vertical="center" wrapText="1"/>
    </xf>
    <xf numFmtId="178" fontId="57" fillId="30" borderId="0" xfId="57" applyNumberFormat="1" applyFont="1" applyFill="1" applyBorder="1" applyAlignment="1">
      <alignment horizontal="right" vertical="center"/>
    </xf>
    <xf numFmtId="167" fontId="57" fillId="26" borderId="0" xfId="61" applyNumberFormat="1" applyFont="1" applyFill="1" applyBorder="1" applyAlignment="1">
      <alignment horizontal="right" vertical="center"/>
    </xf>
    <xf numFmtId="178" fontId="57" fillId="29" borderId="0" xfId="57" applyNumberFormat="1" applyFont="1" applyFill="1" applyBorder="1" applyAlignment="1">
      <alignment horizontal="right" vertical="center"/>
    </xf>
    <xf numFmtId="167" fontId="57" fillId="26" borderId="0" xfId="57" applyNumberFormat="1" applyFont="1" applyFill="1" applyBorder="1" applyAlignment="1">
      <alignment horizontal="right"/>
    </xf>
    <xf numFmtId="0" fontId="69" fillId="26" borderId="0" xfId="103" applyFont="1" applyFill="1" applyBorder="1" applyAlignment="1" applyProtection="1">
      <protection locked="0"/>
    </xf>
    <xf numFmtId="0" fontId="2" fillId="0" borderId="0" xfId="103" applyFill="1" applyBorder="1" applyAlignment="1" applyProtection="1">
      <protection locked="0"/>
    </xf>
    <xf numFmtId="0" fontId="70" fillId="0" borderId="0" xfId="103" applyFont="1" applyFill="1" applyBorder="1" applyAlignment="1" applyProtection="1">
      <protection locked="0"/>
    </xf>
    <xf numFmtId="0" fontId="71" fillId="0" borderId="0" xfId="103" applyFont="1" applyFill="1" applyBorder="1" applyAlignment="1" applyProtection="1">
      <alignment horizontal="right" vertical="center"/>
      <protection locked="0"/>
    </xf>
    <xf numFmtId="0" fontId="71" fillId="0" borderId="0" xfId="103" applyFont="1" applyFill="1" applyBorder="1" applyAlignment="1" applyProtection="1">
      <alignment horizontal="right"/>
      <protection locked="0"/>
    </xf>
    <xf numFmtId="0" fontId="10" fillId="0" borderId="0" xfId="103" applyFont="1" applyFill="1" applyAlignment="1" applyProtection="1">
      <alignment horizontal="right"/>
      <protection locked="0"/>
    </xf>
    <xf numFmtId="0" fontId="37" fillId="31" borderId="0" xfId="103" applyFont="1" applyFill="1" applyBorder="1" applyAlignment="1" applyProtection="1">
      <alignment horizontal="center" vertical="center"/>
      <protection locked="0"/>
    </xf>
    <xf numFmtId="0" fontId="37" fillId="0" borderId="0" xfId="103" applyFont="1" applyFill="1" applyBorder="1" applyAlignment="1" applyProtection="1">
      <alignment horizontal="center" vertical="center" wrapText="1"/>
      <protection locked="0"/>
    </xf>
    <xf numFmtId="0" fontId="2" fillId="26" borderId="0" xfId="103" applyFill="1" applyBorder="1" applyAlignment="1" applyProtection="1">
      <protection locked="0"/>
    </xf>
    <xf numFmtId="0" fontId="37" fillId="26" borderId="0" xfId="103" applyFont="1" applyFill="1" applyBorder="1" applyAlignment="1" applyProtection="1">
      <alignment vertical="center"/>
      <protection locked="0"/>
    </xf>
    <xf numFmtId="0" fontId="37" fillId="30" borderId="0" xfId="103" applyFont="1" applyFill="1" applyBorder="1" applyAlignment="1" applyProtection="1">
      <alignment horizontal="center" vertical="center" wrapText="1"/>
      <protection locked="0"/>
    </xf>
    <xf numFmtId="0" fontId="37" fillId="26" borderId="0" xfId="103" applyFont="1" applyFill="1" applyBorder="1" applyAlignment="1" applyProtection="1">
      <alignment horizontal="center" vertical="center" wrapText="1"/>
      <protection locked="0"/>
    </xf>
    <xf numFmtId="0" fontId="10" fillId="26" borderId="0" xfId="103" applyFont="1" applyFill="1" applyBorder="1" applyAlignment="1" applyProtection="1">
      <alignment horizontal="right" vertical="center" wrapText="1"/>
      <protection locked="0"/>
    </xf>
    <xf numFmtId="0" fontId="2" fillId="26" borderId="0" xfId="103" applyFill="1" applyBorder="1" applyAlignment="1" applyProtection="1">
      <alignment vertical="center"/>
      <protection locked="0"/>
    </xf>
    <xf numFmtId="167" fontId="37" fillId="31" borderId="0" xfId="103" applyNumberFormat="1" applyFont="1" applyFill="1" applyBorder="1" applyAlignment="1" applyProtection="1">
      <alignment vertical="center"/>
      <protection locked="0"/>
    </xf>
    <xf numFmtId="175" fontId="65" fillId="31" borderId="0" xfId="104" applyNumberFormat="1" applyFont="1" applyFill="1" applyBorder="1" applyAlignment="1" applyProtection="1">
      <alignment horizontal="right" vertical="center"/>
      <protection locked="0"/>
    </xf>
    <xf numFmtId="175" fontId="65" fillId="0" borderId="0" xfId="104" applyNumberFormat="1" applyFont="1" applyFill="1" applyBorder="1" applyAlignment="1" applyProtection="1">
      <alignment vertical="center"/>
      <protection locked="0"/>
    </xf>
    <xf numFmtId="0" fontId="64" fillId="26" borderId="0" xfId="103" applyFont="1" applyFill="1" applyBorder="1" applyAlignment="1" applyProtection="1">
      <protection locked="0"/>
    </xf>
    <xf numFmtId="0" fontId="2" fillId="26" borderId="0" xfId="103" applyFont="1" applyFill="1" applyBorder="1" applyAlignment="1" applyProtection="1">
      <alignment vertical="center" wrapText="1"/>
      <protection locked="0"/>
    </xf>
    <xf numFmtId="167" fontId="2" fillId="26" borderId="0" xfId="104" applyNumberFormat="1" applyFont="1" applyFill="1" applyBorder="1" applyAlignment="1" applyProtection="1">
      <alignment vertical="center"/>
      <protection locked="0"/>
    </xf>
    <xf numFmtId="175" fontId="10" fillId="26" borderId="0" xfId="104" applyNumberFormat="1" applyFont="1" applyFill="1" applyBorder="1" applyAlignment="1" applyProtection="1">
      <alignment horizontal="right" vertical="center"/>
      <protection locked="0"/>
    </xf>
    <xf numFmtId="175" fontId="10" fillId="0" borderId="0" xfId="104" applyNumberFormat="1" applyFont="1" applyFill="1" applyBorder="1" applyAlignment="1" applyProtection="1">
      <alignment vertical="center"/>
      <protection locked="0"/>
    </xf>
    <xf numFmtId="0" fontId="2" fillId="26" borderId="0" xfId="103" applyFont="1" applyFill="1" applyBorder="1" applyAlignment="1" applyProtection="1">
      <protection locked="0"/>
    </xf>
    <xf numFmtId="0" fontId="10" fillId="26" borderId="0" xfId="103" applyFont="1" applyFill="1" applyBorder="1" applyAlignment="1" applyProtection="1">
      <alignment vertical="center" wrapText="1"/>
      <protection locked="0"/>
    </xf>
    <xf numFmtId="175" fontId="10" fillId="30" borderId="0" xfId="104" applyNumberFormat="1" applyFont="1" applyFill="1" applyBorder="1" applyAlignment="1" applyProtection="1">
      <alignment vertical="center"/>
      <protection locked="0"/>
    </xf>
    <xf numFmtId="174" fontId="10" fillId="26" borderId="0" xfId="105" applyNumberFormat="1" applyFont="1" applyFill="1" applyBorder="1" applyAlignment="1" applyProtection="1">
      <alignment horizontal="right" vertical="center"/>
      <protection locked="0"/>
    </xf>
    <xf numFmtId="174" fontId="10" fillId="0" borderId="0" xfId="105" applyNumberFormat="1" applyFont="1" applyFill="1" applyBorder="1" applyAlignment="1" applyProtection="1">
      <alignment vertical="center"/>
      <protection locked="0"/>
    </xf>
    <xf numFmtId="0" fontId="10" fillId="26" borderId="0" xfId="103" applyFont="1" applyFill="1" applyBorder="1" applyAlignment="1" applyProtection="1">
      <protection locked="0"/>
    </xf>
    <xf numFmtId="0" fontId="37" fillId="31" borderId="0" xfId="103" applyFont="1" applyFill="1" applyBorder="1" applyAlignment="1" applyProtection="1">
      <alignment vertical="center" wrapText="1"/>
      <protection locked="0"/>
    </xf>
    <xf numFmtId="167" fontId="37" fillId="31" borderId="0" xfId="104" applyNumberFormat="1" applyFont="1" applyFill="1" applyBorder="1" applyAlignment="1" applyProtection="1">
      <alignment vertical="center"/>
      <protection locked="0"/>
    </xf>
    <xf numFmtId="0" fontId="72" fillId="26" borderId="0" xfId="103" applyFont="1" applyFill="1" applyBorder="1" applyAlignment="1" applyProtection="1">
      <protection locked="0"/>
    </xf>
    <xf numFmtId="0" fontId="65" fillId="26" borderId="0" xfId="103" applyFont="1" applyFill="1" applyBorder="1" applyAlignment="1" applyProtection="1">
      <alignment vertical="center" wrapText="1"/>
      <protection locked="0"/>
    </xf>
    <xf numFmtId="175" fontId="65" fillId="30" borderId="0" xfId="104" applyNumberFormat="1" applyFont="1" applyFill="1" applyBorder="1" applyAlignment="1" applyProtection="1">
      <alignment vertical="center"/>
      <protection locked="0"/>
    </xf>
    <xf numFmtId="174" fontId="65" fillId="26" borderId="0" xfId="105" applyNumberFormat="1" applyFont="1" applyFill="1" applyBorder="1" applyAlignment="1" applyProtection="1">
      <alignment horizontal="right" vertical="center"/>
      <protection locked="0"/>
    </xf>
    <xf numFmtId="174" fontId="65" fillId="0" borderId="0" xfId="105" applyNumberFormat="1" applyFont="1" applyFill="1" applyBorder="1" applyAlignment="1" applyProtection="1">
      <alignment vertical="center"/>
      <protection locked="0"/>
    </xf>
    <xf numFmtId="0" fontId="65" fillId="26" borderId="0" xfId="103" applyFont="1" applyFill="1" applyBorder="1" applyAlignment="1" applyProtection="1">
      <protection locked="0"/>
    </xf>
    <xf numFmtId="0" fontId="37" fillId="31" borderId="0" xfId="103" applyFont="1" applyFill="1" applyBorder="1" applyAlignment="1" applyProtection="1">
      <alignment vertical="center"/>
      <protection locked="0"/>
    </xf>
    <xf numFmtId="0" fontId="64" fillId="26" borderId="0" xfId="103" applyFont="1" applyFill="1" applyBorder="1" applyAlignment="1" applyProtection="1">
      <alignment vertical="center"/>
      <protection locked="0"/>
    </xf>
    <xf numFmtId="0" fontId="65" fillId="26" borderId="0" xfId="103" applyFont="1" applyFill="1" applyBorder="1" applyAlignment="1" applyProtection="1">
      <alignment vertical="center"/>
      <protection locked="0"/>
    </xf>
    <xf numFmtId="174" fontId="65" fillId="30" borderId="0" xfId="105" applyNumberFormat="1" applyFont="1" applyFill="1" applyBorder="1" applyAlignment="1" applyProtection="1">
      <alignment vertical="center"/>
      <protection locked="0"/>
    </xf>
    <xf numFmtId="174" fontId="65" fillId="26" borderId="0" xfId="105" applyNumberFormat="1" applyFont="1" applyFill="1" applyBorder="1" applyAlignment="1" applyProtection="1">
      <alignment vertical="center"/>
      <protection locked="0"/>
    </xf>
    <xf numFmtId="0" fontId="73" fillId="26" borderId="0" xfId="103" applyFont="1" applyFill="1" applyBorder="1" applyAlignment="1" applyProtection="1">
      <alignment vertical="center"/>
      <protection locked="0"/>
    </xf>
    <xf numFmtId="0" fontId="2" fillId="29" borderId="0" xfId="103" applyFont="1" applyFill="1" applyBorder="1" applyAlignment="1" applyProtection="1">
      <alignment vertical="center" wrapText="1"/>
      <protection locked="0"/>
    </xf>
    <xf numFmtId="167" fontId="2" fillId="29" borderId="0" xfId="104" applyNumberFormat="1" applyFont="1" applyFill="1" applyBorder="1" applyAlignment="1" applyProtection="1">
      <alignment vertical="center"/>
      <protection locked="0"/>
    </xf>
    <xf numFmtId="167" fontId="10" fillId="29" borderId="0" xfId="104" applyNumberFormat="1" applyFont="1" applyFill="1" applyBorder="1" applyAlignment="1" applyProtection="1">
      <alignment horizontal="right" vertical="center"/>
      <protection locked="0"/>
    </xf>
    <xf numFmtId="0" fontId="2" fillId="29" borderId="0" xfId="103" applyFont="1" applyFill="1" applyBorder="1" applyAlignment="1" applyProtection="1">
      <protection locked="0"/>
    </xf>
    <xf numFmtId="0" fontId="2" fillId="0" borderId="0" xfId="103" applyFont="1" applyFill="1" applyBorder="1" applyAlignment="1" applyProtection="1">
      <alignment vertical="center" wrapText="1"/>
      <protection locked="0"/>
    </xf>
    <xf numFmtId="167" fontId="37" fillId="0" borderId="0" xfId="103" applyNumberFormat="1" applyFont="1" applyFill="1" applyBorder="1" applyAlignment="1" applyProtection="1">
      <alignment vertical="center"/>
      <protection locked="0"/>
    </xf>
    <xf numFmtId="0" fontId="2" fillId="0" borderId="0" xfId="103" applyFont="1" applyFill="1" applyBorder="1" applyAlignment="1" applyProtection="1">
      <alignment vertical="center"/>
      <protection locked="0"/>
    </xf>
    <xf numFmtId="0" fontId="10" fillId="0" borderId="0" xfId="103" applyFont="1" applyFill="1" applyBorder="1" applyAlignment="1" applyProtection="1">
      <alignment horizontal="right" vertical="center"/>
      <protection locked="0"/>
    </xf>
    <xf numFmtId="0" fontId="2" fillId="26" borderId="0" xfId="103" applyFont="1" applyFill="1" applyAlignment="1" applyProtection="1">
      <protection locked="0"/>
    </xf>
    <xf numFmtId="167" fontId="2" fillId="30" borderId="0" xfId="103" applyNumberFormat="1" applyFont="1" applyFill="1" applyBorder="1" applyAlignment="1" applyProtection="1">
      <alignment vertical="center"/>
      <protection locked="0"/>
    </xf>
    <xf numFmtId="167" fontId="2" fillId="0" borderId="0" xfId="103" applyNumberFormat="1" applyFont="1" applyFill="1" applyBorder="1" applyAlignment="1" applyProtection="1">
      <alignment vertical="center"/>
      <protection locked="0"/>
    </xf>
    <xf numFmtId="0" fontId="10" fillId="26" borderId="0" xfId="103" applyFont="1" applyFill="1" applyBorder="1" applyAlignment="1" applyProtection="1">
      <alignment horizontal="right" vertical="center"/>
      <protection locked="0"/>
    </xf>
    <xf numFmtId="0" fontId="10" fillId="0" borderId="0" xfId="103" applyFont="1" applyFill="1" applyBorder="1" applyAlignment="1" applyProtection="1">
      <alignment vertical="center" wrapText="1"/>
      <protection locked="0"/>
    </xf>
    <xf numFmtId="174" fontId="65" fillId="0" borderId="0" xfId="105" applyNumberFormat="1" applyFont="1" applyFill="1" applyBorder="1" applyAlignment="1" applyProtection="1">
      <alignment vertical="center"/>
    </xf>
    <xf numFmtId="174" fontId="10" fillId="30" borderId="0" xfId="85" applyNumberFormat="1" applyFont="1" applyFill="1" applyBorder="1" applyAlignment="1" applyProtection="1">
      <alignment vertical="center"/>
    </xf>
    <xf numFmtId="174" fontId="10" fillId="0" borderId="0" xfId="85" applyNumberFormat="1" applyFont="1" applyFill="1" applyBorder="1" applyAlignment="1" applyProtection="1">
      <alignment vertical="center"/>
    </xf>
    <xf numFmtId="167" fontId="65" fillId="0" borderId="0" xfId="103" applyNumberFormat="1" applyFont="1" applyFill="1" applyBorder="1" applyAlignment="1" applyProtection="1">
      <alignment horizontal="right" vertical="center"/>
      <protection locked="0"/>
    </xf>
    <xf numFmtId="0" fontId="64" fillId="26" borderId="0" xfId="103" applyFont="1" applyFill="1" applyAlignment="1" applyProtection="1">
      <alignment vertical="center"/>
      <protection locked="0"/>
    </xf>
    <xf numFmtId="0" fontId="65" fillId="0" borderId="0" xfId="103" applyFont="1" applyFill="1" applyBorder="1" applyAlignment="1" applyProtection="1">
      <alignment vertical="center"/>
      <protection locked="0"/>
    </xf>
    <xf numFmtId="174" fontId="65" fillId="30" borderId="0" xfId="85" applyNumberFormat="1" applyFont="1" applyFill="1" applyBorder="1" applyAlignment="1" applyProtection="1">
      <alignment vertical="center"/>
      <protection locked="0"/>
    </xf>
    <xf numFmtId="167" fontId="65" fillId="26" borderId="0" xfId="103" applyNumberFormat="1" applyFont="1" applyFill="1" applyBorder="1" applyAlignment="1" applyProtection="1">
      <alignment horizontal="right" vertical="center"/>
      <protection locked="0"/>
    </xf>
    <xf numFmtId="0" fontId="2" fillId="0" borderId="0" xfId="103" applyFont="1" applyFill="1" applyBorder="1" applyAlignment="1" applyProtection="1">
      <protection locked="0"/>
    </xf>
    <xf numFmtId="0" fontId="64" fillId="0" borderId="0" xfId="103" applyFont="1" applyFill="1" applyBorder="1" applyAlignment="1" applyProtection="1">
      <protection locked="0"/>
    </xf>
    <xf numFmtId="0" fontId="64" fillId="26" borderId="0" xfId="103" applyFont="1" applyFill="1" applyAlignment="1" applyProtection="1">
      <protection locked="0"/>
    </xf>
    <xf numFmtId="2" fontId="37" fillId="32" borderId="0" xfId="103" applyNumberFormat="1" applyFont="1" applyFill="1" applyBorder="1" applyAlignment="1" applyProtection="1">
      <alignment vertical="center"/>
      <protection locked="0"/>
    </xf>
    <xf numFmtId="175" fontId="65" fillId="32" borderId="0" xfId="61" applyNumberFormat="1" applyFont="1" applyFill="1" applyBorder="1" applyAlignment="1" applyProtection="1">
      <alignment horizontal="right" vertical="center"/>
      <protection locked="0"/>
    </xf>
    <xf numFmtId="0" fontId="37" fillId="0" borderId="0" xfId="103" applyFont="1" applyFill="1" applyBorder="1" applyAlignment="1" applyProtection="1">
      <alignment vertical="center"/>
      <protection locked="0"/>
    </xf>
    <xf numFmtId="0" fontId="65" fillId="0" borderId="0" xfId="103" applyFont="1" applyFill="1" applyBorder="1" applyAlignment="1" applyProtection="1">
      <alignment horizontal="right" vertical="center"/>
      <protection locked="0"/>
    </xf>
    <xf numFmtId="0" fontId="37" fillId="32" borderId="0" xfId="103" applyFont="1" applyFill="1" applyBorder="1" applyAlignment="1" applyProtection="1">
      <alignment vertical="center"/>
      <protection locked="0"/>
    </xf>
    <xf numFmtId="0" fontId="37" fillId="29" borderId="0" xfId="103" applyFont="1" applyFill="1" applyBorder="1" applyAlignment="1" applyProtection="1">
      <alignment vertical="center"/>
      <protection locked="0"/>
    </xf>
    <xf numFmtId="0" fontId="65" fillId="29" borderId="0" xfId="103" applyFont="1" applyFill="1" applyBorder="1" applyAlignment="1" applyProtection="1">
      <alignment horizontal="right" vertical="center"/>
      <protection locked="0"/>
    </xf>
    <xf numFmtId="0" fontId="74" fillId="29" borderId="0" xfId="103" applyFont="1" applyFill="1" applyBorder="1" applyAlignment="1" applyProtection="1">
      <alignment vertical="center"/>
      <protection locked="0"/>
    </xf>
    <xf numFmtId="0" fontId="64" fillId="26" borderId="0" xfId="103" applyFont="1" applyFill="1" applyBorder="1" applyProtection="1">
      <protection locked="0"/>
    </xf>
    <xf numFmtId="0" fontId="2" fillId="26" borderId="0" xfId="103" applyFont="1" applyFill="1" applyBorder="1" applyProtection="1">
      <protection locked="0"/>
    </xf>
    <xf numFmtId="0" fontId="2" fillId="26" borderId="0" xfId="103" applyFont="1" applyFill="1" applyAlignment="1" applyProtection="1">
      <alignment horizontal="left"/>
      <protection locked="0"/>
    </xf>
    <xf numFmtId="0" fontId="2" fillId="29" borderId="0" xfId="103" applyFont="1" applyFill="1" applyBorder="1" applyAlignment="1" applyProtection="1">
      <alignment vertical="center"/>
      <protection locked="0"/>
    </xf>
    <xf numFmtId="0" fontId="2" fillId="26" borderId="0" xfId="103" applyFill="1" applyBorder="1" applyProtection="1">
      <protection locked="0"/>
    </xf>
    <xf numFmtId="0" fontId="2" fillId="29" borderId="0" xfId="103" applyFont="1" applyFill="1" applyAlignment="1" applyProtection="1">
      <alignment vertical="center"/>
      <protection locked="0"/>
    </xf>
    <xf numFmtId="175" fontId="65" fillId="0" borderId="0" xfId="104" applyNumberFormat="1" applyFont="1" applyFill="1" applyBorder="1" applyAlignment="1" applyProtection="1">
      <alignment horizontal="right" vertical="center"/>
      <protection locked="0"/>
    </xf>
    <xf numFmtId="0" fontId="2" fillId="26" borderId="0" xfId="103" applyFill="1" applyProtection="1">
      <protection locked="0"/>
    </xf>
    <xf numFmtId="0" fontId="10" fillId="26" borderId="0" xfId="103" applyFont="1" applyFill="1" applyAlignment="1" applyProtection="1">
      <alignment horizontal="right" vertical="center"/>
      <protection locked="0"/>
    </xf>
    <xf numFmtId="0" fontId="2" fillId="0" borderId="0" xfId="103" applyFill="1" applyBorder="1" applyProtection="1">
      <protection locked="0"/>
    </xf>
    <xf numFmtId="0" fontId="10" fillId="26" borderId="0" xfId="103" applyFont="1" applyFill="1" applyAlignment="1" applyProtection="1">
      <alignment horizontal="right"/>
      <protection locked="0"/>
    </xf>
    <xf numFmtId="0" fontId="9" fillId="0" borderId="0" xfId="0" applyFont="1" applyFill="1" applyAlignment="1">
      <alignment vertical="center"/>
    </xf>
    <xf numFmtId="0" fontId="75" fillId="0" borderId="0" xfId="0" applyFont="1" applyAlignment="1">
      <alignment vertical="center" wrapText="1"/>
    </xf>
    <xf numFmtId="0" fontId="68" fillId="31" borderId="0" xfId="57" quotePrefix="1" applyFont="1" applyFill="1" applyBorder="1" applyAlignment="1">
      <alignment vertical="center"/>
    </xf>
    <xf numFmtId="0" fontId="46" fillId="26" borderId="0" xfId="57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5" fontId="65" fillId="29" borderId="0" xfId="85" applyNumberFormat="1" applyFont="1" applyFill="1" applyBorder="1" applyAlignment="1">
      <alignment horizontal="right" vertical="center"/>
    </xf>
    <xf numFmtId="17" fontId="37" fillId="31" borderId="0" xfId="57" quotePrefix="1" applyNumberFormat="1" applyFont="1" applyFill="1" applyBorder="1" applyAlignment="1">
      <alignment horizontal="right" vertical="center" wrapText="1"/>
    </xf>
    <xf numFmtId="178" fontId="2" fillId="30" borderId="0" xfId="104" applyNumberFormat="1" applyFont="1" applyFill="1" applyBorder="1" applyAlignment="1" applyProtection="1">
      <alignment vertical="center"/>
      <protection locked="0"/>
    </xf>
    <xf numFmtId="178" fontId="2" fillId="26" borderId="0" xfId="104" applyNumberFormat="1" applyFont="1" applyFill="1" applyBorder="1" applyAlignment="1" applyProtection="1">
      <alignment vertical="center"/>
      <protection locked="0"/>
    </xf>
    <xf numFmtId="0" fontId="18" fillId="26" borderId="0" xfId="57" applyFill="1" applyAlignment="1">
      <alignment wrapText="1"/>
    </xf>
    <xf numFmtId="178" fontId="2" fillId="26" borderId="0" xfId="104" applyNumberFormat="1" applyFont="1" applyFill="1" applyBorder="1" applyAlignment="1" applyProtection="1">
      <alignment horizontal="right" vertical="center"/>
      <protection locked="0"/>
    </xf>
    <xf numFmtId="178" fontId="37" fillId="31" borderId="0" xfId="103" applyNumberFormat="1" applyFont="1" applyFill="1" applyBorder="1" applyAlignment="1" applyProtection="1">
      <alignment vertical="center"/>
      <protection locked="0"/>
    </xf>
    <xf numFmtId="178" fontId="37" fillId="31" borderId="0" xfId="104" applyNumberFormat="1" applyFont="1" applyFill="1" applyBorder="1" applyAlignment="1" applyProtection="1">
      <alignment vertical="center"/>
      <protection locked="0"/>
    </xf>
    <xf numFmtId="178" fontId="45" fillId="26" borderId="0" xfId="57" applyNumberFormat="1" applyFont="1" applyFill="1" applyAlignment="1">
      <alignment vertical="center"/>
    </xf>
    <xf numFmtId="0" fontId="37" fillId="31" borderId="0" xfId="103" applyFont="1" applyFill="1" applyBorder="1" applyAlignment="1" applyProtection="1">
      <alignment horizontal="center" vertical="center" wrapText="1"/>
      <protection locked="0"/>
    </xf>
    <xf numFmtId="178" fontId="2" fillId="29" borderId="0" xfId="104" applyNumberFormat="1" applyFont="1" applyFill="1" applyBorder="1" applyAlignment="1" applyProtection="1">
      <alignment vertical="center"/>
      <protection locked="0"/>
    </xf>
    <xf numFmtId="0" fontId="2" fillId="0" borderId="0" xfId="103" applyAlignment="1">
      <alignment vertical="center" wrapText="1"/>
    </xf>
    <xf numFmtId="0" fontId="65" fillId="29" borderId="0" xfId="103" applyFont="1" applyFill="1" applyBorder="1" applyAlignment="1" applyProtection="1">
      <alignment vertical="center" wrapText="1"/>
      <protection locked="0"/>
    </xf>
    <xf numFmtId="167" fontId="10" fillId="0" borderId="0" xfId="61" applyNumberFormat="1" applyFont="1" applyFill="1" applyBorder="1" applyAlignment="1" applyProtection="1">
      <alignment horizontal="left" vertical="center"/>
      <protection locked="0"/>
    </xf>
    <xf numFmtId="167" fontId="2" fillId="0" borderId="0" xfId="61" applyNumberFormat="1" applyFont="1" applyFill="1" applyBorder="1" applyAlignment="1" applyProtection="1">
      <alignment horizontal="left" vertical="center"/>
      <protection locked="0"/>
    </xf>
    <xf numFmtId="17" fontId="37" fillId="31" borderId="0" xfId="57" quotePrefix="1" applyNumberFormat="1" applyFont="1" applyFill="1" applyBorder="1" applyAlignment="1">
      <alignment horizontal="right" vertical="center" wrapText="1"/>
    </xf>
    <xf numFmtId="0" fontId="0" fillId="29" borderId="0" xfId="0" applyFill="1"/>
    <xf numFmtId="0" fontId="0" fillId="29" borderId="0" xfId="0" applyFill="1" applyBorder="1"/>
    <xf numFmtId="0" fontId="77" fillId="29" borderId="0" xfId="57" quotePrefix="1" applyFont="1" applyFill="1" applyAlignment="1">
      <alignment vertical="top" wrapText="1"/>
    </xf>
    <xf numFmtId="0" fontId="77" fillId="29" borderId="0" xfId="57" applyFont="1" applyFill="1" applyAlignment="1">
      <alignment vertical="top" wrapText="1"/>
    </xf>
    <xf numFmtId="0" fontId="18" fillId="26" borderId="0" xfId="57" applyFill="1" applyAlignment="1">
      <alignment vertical="top" wrapText="1"/>
    </xf>
    <xf numFmtId="0" fontId="65" fillId="29" borderId="0" xfId="103" applyFont="1" applyFill="1" applyBorder="1" applyAlignment="1" applyProtection="1">
      <alignment horizontal="left" vertical="center" wrapText="1"/>
      <protection locked="0"/>
    </xf>
    <xf numFmtId="0" fontId="10" fillId="29" borderId="0" xfId="0" applyFont="1" applyFill="1" applyAlignment="1">
      <alignment horizontal="left" vertical="center"/>
    </xf>
    <xf numFmtId="0" fontId="46" fillId="26" borderId="0" xfId="57" applyFont="1" applyFill="1" applyBorder="1" applyAlignment="1">
      <alignment horizontal="left" vertical="center" wrapText="1"/>
    </xf>
    <xf numFmtId="0" fontId="37" fillId="31" borderId="0" xfId="103" applyFont="1" applyFill="1" applyBorder="1" applyAlignment="1" applyProtection="1">
      <alignment horizontal="center" vertical="center" wrapText="1"/>
      <protection locked="0"/>
    </xf>
    <xf numFmtId="0" fontId="37" fillId="32" borderId="0" xfId="103" applyFont="1" applyFill="1" applyBorder="1" applyAlignment="1" applyProtection="1">
      <alignment horizontal="left" vertical="center" wrapText="1"/>
      <protection locked="0"/>
    </xf>
    <xf numFmtId="0" fontId="2" fillId="29" borderId="0" xfId="103" applyFont="1" applyFill="1" applyBorder="1" applyAlignment="1" applyProtection="1">
      <alignment horizontal="left" vertical="center" wrapText="1"/>
      <protection locked="0"/>
    </xf>
    <xf numFmtId="0" fontId="10" fillId="26" borderId="0" xfId="103" applyFont="1" applyFill="1" applyBorder="1" applyAlignment="1" applyProtection="1">
      <alignment horizontal="left" vertical="center" wrapText="1"/>
      <protection locked="0"/>
    </xf>
    <xf numFmtId="167" fontId="37" fillId="31" borderId="0" xfId="10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57" quotePrefix="1" applyFont="1" applyFill="1" applyAlignment="1">
      <alignment horizontal="left" vertical="top" wrapText="1"/>
    </xf>
    <xf numFmtId="0" fontId="9" fillId="0" borderId="0" xfId="57" quotePrefix="1" applyFont="1" applyFill="1" applyAlignment="1">
      <alignment horizontal="left" vertical="top" wrapText="1"/>
    </xf>
    <xf numFmtId="17" fontId="37" fillId="31" borderId="0" xfId="57" quotePrefix="1" applyNumberFormat="1" applyFont="1" applyFill="1" applyBorder="1" applyAlignment="1">
      <alignment horizontal="right" vertical="center" wrapText="1"/>
    </xf>
    <xf numFmtId="0" fontId="2" fillId="26" borderId="0" xfId="57" quotePrefix="1" applyFont="1" applyFill="1" applyAlignment="1">
      <alignment horizontal="left" vertical="top" wrapText="1"/>
    </xf>
    <xf numFmtId="0" fontId="2" fillId="26" borderId="0" xfId="57" applyFont="1" applyFill="1" applyAlignment="1">
      <alignment horizontal="left" vertical="top" wrapText="1"/>
    </xf>
    <xf numFmtId="0" fontId="2" fillId="0" borderId="0" xfId="57" quotePrefix="1" applyFont="1" applyFill="1" applyAlignment="1">
      <alignment horizontal="left" vertical="top" wrapText="1"/>
    </xf>
    <xf numFmtId="0" fontId="2" fillId="26" borderId="0" xfId="57" applyFont="1" applyFill="1" applyAlignment="1">
      <alignment vertical="top" wrapText="1"/>
    </xf>
  </cellXfs>
  <cellStyles count="108">
    <cellStyle name="%" xfId="1"/>
    <cellStyle name="% 2" xfId="87"/>
    <cellStyle name="% 2 2" xfId="98"/>
    <cellStyle name="_Column1" xfId="2"/>
    <cellStyle name="_Column1 2" xfId="88"/>
    <cellStyle name="_Column2" xfId="3"/>
    <cellStyle name="_Column3" xfId="4"/>
    <cellStyle name="_Column4" xfId="5"/>
    <cellStyle name="_Column5" xfId="6"/>
    <cellStyle name="_Column6" xfId="7"/>
    <cellStyle name="_Column7" xfId="8"/>
    <cellStyle name="_Data" xfId="9"/>
    <cellStyle name="_Data 2" xfId="89"/>
    <cellStyle name="_Header" xfId="10"/>
    <cellStyle name="_Row1" xfId="11"/>
    <cellStyle name="_Row1 2" xfId="90"/>
    <cellStyle name="_Row2" xfId="12"/>
    <cellStyle name="_Row3" xfId="13"/>
    <cellStyle name="_Row4" xfId="14"/>
    <cellStyle name="_Row5" xfId="15"/>
    <cellStyle name="_Row6" xfId="16"/>
    <cellStyle name="_Row7" xfId="17"/>
    <cellStyle name="20 % - Accent1" xfId="18" builtinId="30" customBuiltin="1"/>
    <cellStyle name="20 % - Accent2" xfId="19" builtinId="34" customBuiltin="1"/>
    <cellStyle name="20 % - Accent3" xfId="20" builtinId="38" customBuiltin="1"/>
    <cellStyle name="20 % - Accent4" xfId="21" builtinId="42" customBuiltin="1"/>
    <cellStyle name="20 % - Accent5" xfId="22" builtinId="46" customBuiltin="1"/>
    <cellStyle name="20 % - Accent6" xfId="23" builtinId="50" customBuiltin="1"/>
    <cellStyle name="40 % - Accent1" xfId="24" builtinId="31" customBuiltin="1"/>
    <cellStyle name="40 % - Accent2" xfId="25" builtinId="35" customBuiltin="1"/>
    <cellStyle name="40 % - Accent3" xfId="26" builtinId="39" customBuiltin="1"/>
    <cellStyle name="40 % - Accent4" xfId="27" builtinId="43" customBuiltin="1"/>
    <cellStyle name="40 % - Accent5" xfId="28" builtinId="47" customBuiltin="1"/>
    <cellStyle name="40 % - Accent6" xfId="29" builtinId="51" customBuiltin="1"/>
    <cellStyle name="60 % - Accent1" xfId="30" builtinId="32" customBuiltin="1"/>
    <cellStyle name="60 % - Accent2" xfId="31" builtinId="36" customBuiltin="1"/>
    <cellStyle name="60 % - Accent3" xfId="32" builtinId="40" customBuiltin="1"/>
    <cellStyle name="60 % - Accent4" xfId="33" builtinId="44" customBuiltin="1"/>
    <cellStyle name="60 % - Accent5" xfId="34" builtinId="48" customBuiltin="1"/>
    <cellStyle name="60 % - Accent6" xfId="35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Avertissement" xfId="42" builtinId="11" customBuiltin="1"/>
    <cellStyle name="Besuchter Hyperlink" xfId="43"/>
    <cellStyle name="Calcul" xfId="44" builtinId="22" customBuiltin="1"/>
    <cellStyle name="Cellule liée" xfId="45" builtinId="24" customBuiltin="1"/>
    <cellStyle name="Commentaire" xfId="46" builtinId="10" customBuiltin="1"/>
    <cellStyle name="Commentaire 2" xfId="91"/>
    <cellStyle name="Commentaire 2 2" xfId="99"/>
    <cellStyle name="Dezimal [0]_Abbreviations" xfId="47"/>
    <cellStyle name="Dezimal_Abbreviations" xfId="48"/>
    <cellStyle name="Entrée" xfId="49" builtinId="20" customBuiltin="1"/>
    <cellStyle name="Insatisfaisant" xfId="50" builtinId="27" customBuiltin="1"/>
    <cellStyle name="KPMG Heading 1" xfId="51"/>
    <cellStyle name="KPMG Heading 1 2" xfId="92"/>
    <cellStyle name="KPMG Heading 2" xfId="52"/>
    <cellStyle name="KPMG Heading 2 2" xfId="93"/>
    <cellStyle name="KPMG Heading 3" xfId="53"/>
    <cellStyle name="KPMG Heading 3 2" xfId="94"/>
    <cellStyle name="KPMG Heading 4" xfId="54"/>
    <cellStyle name="KPMG Heading 4 2" xfId="95"/>
    <cellStyle name="KPMG Normal" xfId="55"/>
    <cellStyle name="KPMG Normal Text" xfId="56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57"/>
    <cellStyle name="Milliers" xfId="101" builtinId="3"/>
    <cellStyle name="Monétaire 2" xfId="106"/>
    <cellStyle name="Neutre" xfId="58" builtinId="28" customBuiltin="1"/>
    <cellStyle name="Non défini" xfId="59"/>
    <cellStyle name="Normal" xfId="0" builtinId="0"/>
    <cellStyle name="Normal 2" xfId="86"/>
    <cellStyle name="Normal 3" xfId="102"/>
    <cellStyle name="Normal 3 2" xfId="103"/>
    <cellStyle name="Normal_Annexe 6 EN" xfId="60"/>
    <cellStyle name="Normal_Q2 2007 PnL-TFT-BS_v4" xfId="61"/>
    <cellStyle name="Normal_Q2 2007 PnL-TFT-BS_v4 2 2" xfId="104"/>
    <cellStyle name="Pourcentage" xfId="85" builtinId="5"/>
    <cellStyle name="Pourcentage 2" xfId="97"/>
    <cellStyle name="Pourcentage 2 2" xfId="100"/>
    <cellStyle name="Pourcentage 3" xfId="107"/>
    <cellStyle name="Pourcentage 3 2" xfId="105"/>
    <cellStyle name="SAPBEXaggData" xfId="62"/>
    <cellStyle name="SAPBEXaggItem" xfId="63"/>
    <cellStyle name="SAPBEXchaText" xfId="64"/>
    <cellStyle name="SAPBEXfilterDrill" xfId="65"/>
    <cellStyle name="SAPBEXfilterItem" xfId="66"/>
    <cellStyle name="SAPBEXheaderItem" xfId="67"/>
    <cellStyle name="SAPBEXheaderText" xfId="68"/>
    <cellStyle name="SAPBEXstdData" xfId="69"/>
    <cellStyle name="SAPBEXstdItem" xfId="70"/>
    <cellStyle name="SAPBEXtitle" xfId="71"/>
    <cellStyle name="Satisfaisant" xfId="72" builtinId="26" customBuiltin="1"/>
    <cellStyle name="Sortie" xfId="73" builtinId="21" customBuiltin="1"/>
    <cellStyle name="Style 1" xfId="74"/>
    <cellStyle name="Style 1 2" xfId="96"/>
    <cellStyle name="Texte explicatif" xfId="75" builtinId="53" customBuiltin="1"/>
    <cellStyle name="Titre" xfId="76" builtinId="15" customBuiltin="1"/>
    <cellStyle name="Titre 1" xfId="77" builtinId="16" customBuiltin="1"/>
    <cellStyle name="Titre 2" xfId="78" builtinId="17" customBuiltin="1"/>
    <cellStyle name="Titre 3" xfId="79" builtinId="18" customBuiltin="1"/>
    <cellStyle name="Titre 4" xfId="80" builtinId="19" customBuiltin="1"/>
    <cellStyle name="Total" xfId="81" builtinId="25" customBuiltin="1"/>
    <cellStyle name="Vérification" xfId="82" builtinId="23" customBuiltin="1"/>
    <cellStyle name="Währung [0]_Abbreviations" xfId="83"/>
    <cellStyle name="Währung_Abbreviations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1F1F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444492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D3EB"/>
      <color rgb="FFD4E0AE"/>
      <color rgb="FFEFE5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showGridLines="0" tabSelected="1" zoomScale="85" zoomScaleNormal="85" zoomScaleSheetLayoutView="85" workbookViewId="0">
      <selection activeCell="X29" sqref="X29"/>
    </sheetView>
  </sheetViews>
  <sheetFormatPr baseColWidth="10" defaultColWidth="9.140625" defaultRowHeight="12.75"/>
  <cols>
    <col min="1" max="1" width="50.7109375" style="157" customWidth="1"/>
    <col min="2" max="3" width="12.7109375" style="157" customWidth="1"/>
    <col min="4" max="4" width="12.7109375" style="158" customWidth="1"/>
    <col min="5" max="5" width="1.7109375" style="159" customWidth="1"/>
    <col min="6" max="7" width="12.7109375" style="157" customWidth="1"/>
    <col min="8" max="8" width="12.7109375" style="158" customWidth="1"/>
    <col min="9" max="9" width="1.7109375" style="159" customWidth="1"/>
    <col min="10" max="11" width="12.7109375" style="157" customWidth="1"/>
    <col min="12" max="12" width="12.7109375" style="160" customWidth="1"/>
    <col min="13" max="13" width="1.7109375" style="159" customWidth="1"/>
    <col min="14" max="15" width="12.7109375" style="157" customWidth="1"/>
    <col min="16" max="16" width="12.7109375" style="160" customWidth="1"/>
    <col min="17" max="17" width="1.7109375" style="159" customWidth="1"/>
    <col min="18" max="19" width="12.7109375" style="157" customWidth="1"/>
    <col min="20" max="20" width="12.7109375" style="160" customWidth="1"/>
    <col min="21" max="16384" width="9.140625" style="154"/>
  </cols>
  <sheetData>
    <row r="1" spans="1:20" s="76" customFormat="1" ht="36.950000000000003" customHeight="1">
      <c r="A1" s="189" t="s">
        <v>56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s="77" customFormat="1" ht="11.1" customHeight="1">
      <c r="B2" s="78"/>
      <c r="C2" s="78"/>
      <c r="D2" s="79"/>
      <c r="E2" s="78"/>
      <c r="F2" s="78"/>
      <c r="G2" s="78"/>
      <c r="H2" s="79"/>
      <c r="I2" s="78"/>
      <c r="J2" s="78"/>
      <c r="K2" s="78"/>
      <c r="L2" s="80"/>
      <c r="M2" s="78"/>
      <c r="N2" s="78"/>
      <c r="O2" s="78"/>
      <c r="P2" s="80"/>
      <c r="Q2" s="78"/>
      <c r="R2" s="78"/>
      <c r="S2" s="78"/>
      <c r="T2" s="81"/>
    </row>
    <row r="3" spans="1:20" s="84" customFormat="1" ht="25.5" customHeight="1">
      <c r="A3" s="82" t="s">
        <v>57</v>
      </c>
      <c r="B3" s="190" t="s">
        <v>19</v>
      </c>
      <c r="C3" s="190"/>
      <c r="D3" s="190"/>
      <c r="E3" s="83"/>
      <c r="F3" s="190" t="s">
        <v>53</v>
      </c>
      <c r="G3" s="190"/>
      <c r="H3" s="190"/>
      <c r="I3" s="83"/>
      <c r="J3" s="190" t="s">
        <v>20</v>
      </c>
      <c r="K3" s="190"/>
      <c r="L3" s="190"/>
      <c r="M3" s="83"/>
      <c r="N3" s="190" t="s">
        <v>69</v>
      </c>
      <c r="O3" s="190"/>
      <c r="P3" s="175"/>
      <c r="Q3" s="83"/>
      <c r="R3" s="190" t="s">
        <v>30</v>
      </c>
      <c r="S3" s="190"/>
      <c r="T3" s="190"/>
    </row>
    <row r="4" spans="1:20" s="89" customFormat="1" ht="25.5" customHeight="1">
      <c r="A4" s="85" t="s">
        <v>23</v>
      </c>
      <c r="B4" s="86" t="s">
        <v>54</v>
      </c>
      <c r="C4" s="87" t="s">
        <v>66</v>
      </c>
      <c r="D4" s="88" t="s">
        <v>26</v>
      </c>
      <c r="E4" s="83"/>
      <c r="F4" s="86" t="s">
        <v>54</v>
      </c>
      <c r="G4" s="87" t="s">
        <v>66</v>
      </c>
      <c r="H4" s="88" t="s">
        <v>26</v>
      </c>
      <c r="I4" s="83"/>
      <c r="J4" s="86" t="s">
        <v>54</v>
      </c>
      <c r="K4" s="87" t="s">
        <v>66</v>
      </c>
      <c r="L4" s="88" t="s">
        <v>26</v>
      </c>
      <c r="M4" s="83"/>
      <c r="N4" s="86" t="s">
        <v>54</v>
      </c>
      <c r="O4" s="87" t="s">
        <v>55</v>
      </c>
      <c r="P4" s="88" t="s">
        <v>26</v>
      </c>
      <c r="Q4" s="83"/>
      <c r="R4" s="86" t="s">
        <v>54</v>
      </c>
      <c r="S4" s="87" t="s">
        <v>66</v>
      </c>
      <c r="T4" s="88" t="s">
        <v>26</v>
      </c>
    </row>
    <row r="5" spans="1:20" s="93" customFormat="1" ht="21.95" customHeight="1">
      <c r="A5" s="90" t="s">
        <v>0</v>
      </c>
      <c r="B5" s="172">
        <v>5949</v>
      </c>
      <c r="C5" s="90">
        <v>6539</v>
      </c>
      <c r="D5" s="91">
        <f>IF(C5=0,0,(B5-C5)/C5)</f>
        <v>-9.0227863587704543E-2</v>
      </c>
      <c r="E5" s="92"/>
      <c r="F5" s="172">
        <v>1238</v>
      </c>
      <c r="G5" s="90">
        <v>1330</v>
      </c>
      <c r="H5" s="91">
        <f>IF(G5=0,0,(F5-G5)/G5)</f>
        <v>-6.9172932330827067E-2</v>
      </c>
      <c r="I5" s="92"/>
      <c r="J5" s="172">
        <v>711</v>
      </c>
      <c r="K5" s="90">
        <v>784</v>
      </c>
      <c r="L5" s="91">
        <f>IF(K5=0,0,(J5-K5)/K5)</f>
        <v>-9.311224489795919E-2</v>
      </c>
      <c r="M5" s="92"/>
      <c r="N5" s="172">
        <v>0</v>
      </c>
      <c r="O5" s="172">
        <v>0</v>
      </c>
      <c r="P5" s="91">
        <f>IF(O5=0,0,(N5-O5)/O5)</f>
        <v>0</v>
      </c>
      <c r="Q5" s="92"/>
      <c r="R5" s="172">
        <f t="shared" ref="R5:S7" si="0">+B5+F5+J5+N5</f>
        <v>7898</v>
      </c>
      <c r="S5" s="90">
        <f t="shared" si="0"/>
        <v>8653</v>
      </c>
      <c r="T5" s="91">
        <f>IF(S5=0,0,(R5-S5)/S5)</f>
        <v>-8.725297584652722E-2</v>
      </c>
    </row>
    <row r="6" spans="1:20" s="84" customFormat="1" ht="21.95" customHeight="1">
      <c r="A6" s="94" t="s">
        <v>50</v>
      </c>
      <c r="B6" s="168">
        <v>58</v>
      </c>
      <c r="C6" s="95">
        <v>76</v>
      </c>
      <c r="D6" s="96">
        <f>IF(C6=0,0,(B6-C6)/C6)</f>
        <v>-0.23684210526315788</v>
      </c>
      <c r="E6" s="97"/>
      <c r="F6" s="168">
        <v>0</v>
      </c>
      <c r="G6" s="176">
        <v>0</v>
      </c>
      <c r="H6" s="96">
        <f>IF(G6=0,0,(F6-G6)/G6)</f>
        <v>0</v>
      </c>
      <c r="I6" s="97"/>
      <c r="J6" s="168">
        <v>170</v>
      </c>
      <c r="K6" s="95">
        <v>173</v>
      </c>
      <c r="L6" s="96">
        <f>IF(K6=0,0,(J6-K6)/K6)</f>
        <v>-1.7341040462427744E-2</v>
      </c>
      <c r="M6" s="97"/>
      <c r="N6" s="168">
        <v>0</v>
      </c>
      <c r="O6" s="169">
        <v>0</v>
      </c>
      <c r="P6" s="96">
        <f>IF(O6=0,0,(N6-O6)/O6)</f>
        <v>0</v>
      </c>
      <c r="Q6" s="97"/>
      <c r="R6" s="168">
        <f t="shared" si="0"/>
        <v>228</v>
      </c>
      <c r="S6" s="95">
        <f t="shared" si="0"/>
        <v>249</v>
      </c>
      <c r="T6" s="96">
        <f>IF(S6=0,0,(R6-S6)/S6)</f>
        <v>-8.4337349397590355E-2</v>
      </c>
    </row>
    <row r="7" spans="1:20" s="98" customFormat="1" ht="21.95" customHeight="1">
      <c r="A7" s="94" t="s">
        <v>37</v>
      </c>
      <c r="B7" s="168">
        <v>-1587</v>
      </c>
      <c r="C7" s="95">
        <v>-1710</v>
      </c>
      <c r="D7" s="96">
        <f>IF(C7=0,0,(B7-C7)/C7)</f>
        <v>-7.192982456140351E-2</v>
      </c>
      <c r="E7" s="97"/>
      <c r="F7" s="168">
        <v>-399</v>
      </c>
      <c r="G7" s="95">
        <v>-425</v>
      </c>
      <c r="H7" s="96">
        <f>IF(G7=0,0,(F7-G7)/G7)</f>
        <v>-6.1176470588235297E-2</v>
      </c>
      <c r="I7" s="97"/>
      <c r="J7" s="168">
        <v>-475</v>
      </c>
      <c r="K7" s="95">
        <v>-498</v>
      </c>
      <c r="L7" s="96">
        <f>IF(K7=0,0,(J7-K7)/K7)</f>
        <v>-4.6184738955823292E-2</v>
      </c>
      <c r="M7" s="97"/>
      <c r="N7" s="168">
        <v>-54</v>
      </c>
      <c r="O7" s="95">
        <v>-64</v>
      </c>
      <c r="P7" s="96">
        <f>IF(O7=0,0,(N7-O7)/O7)</f>
        <v>-0.15625</v>
      </c>
      <c r="Q7" s="97"/>
      <c r="R7" s="168">
        <f t="shared" si="0"/>
        <v>-2515</v>
      </c>
      <c r="S7" s="95">
        <f t="shared" si="0"/>
        <v>-2697</v>
      </c>
      <c r="T7" s="96">
        <f>IF(S7=0,0,(R7-S7)/S7)</f>
        <v>-6.7482387838338889E-2</v>
      </c>
    </row>
    <row r="8" spans="1:20" s="103" customFormat="1" ht="15" customHeight="1">
      <c r="A8" s="99" t="s">
        <v>39</v>
      </c>
      <c r="B8" s="100">
        <f>+B7/B$5</f>
        <v>-0.26676752395360565</v>
      </c>
      <c r="C8" s="97">
        <f>+C7/C$5</f>
        <v>-0.26150787582199114</v>
      </c>
      <c r="D8" s="101"/>
      <c r="E8" s="102"/>
      <c r="F8" s="100">
        <f>+F7/F$5</f>
        <v>-0.32229402261712442</v>
      </c>
      <c r="G8" s="97">
        <f>+G7/G$5</f>
        <v>-0.31954887218045114</v>
      </c>
      <c r="H8" s="101"/>
      <c r="I8" s="102"/>
      <c r="J8" s="100">
        <f>+J7/J$5</f>
        <v>-0.66807313642756683</v>
      </c>
      <c r="K8" s="97">
        <f t="shared" ref="K8" si="1">+K7/K$5</f>
        <v>-0.63520408163265307</v>
      </c>
      <c r="L8" s="101"/>
      <c r="M8" s="102"/>
      <c r="N8" s="100"/>
      <c r="O8" s="97"/>
      <c r="P8" s="101"/>
      <c r="Q8" s="102"/>
      <c r="R8" s="100">
        <f t="shared" ref="R8" si="2">+R7/R$5</f>
        <v>-0.31843504684730312</v>
      </c>
      <c r="S8" s="97">
        <f t="shared" ref="S8" si="3">+S7/S$5</f>
        <v>-0.31168380908355486</v>
      </c>
      <c r="T8" s="101"/>
    </row>
    <row r="9" spans="1:20" s="106" customFormat="1" ht="21.95" customHeight="1">
      <c r="A9" s="104" t="s">
        <v>31</v>
      </c>
      <c r="B9" s="173">
        <f>+B5+B6+B7</f>
        <v>4420</v>
      </c>
      <c r="C9" s="105">
        <f>+C5+C6+C7</f>
        <v>4905</v>
      </c>
      <c r="D9" s="91">
        <f>IF(C9=0,0,(B9-C9)/C9)</f>
        <v>-9.8878695208970441E-2</v>
      </c>
      <c r="E9" s="92"/>
      <c r="F9" s="173">
        <f>+F5+F6+F7</f>
        <v>839</v>
      </c>
      <c r="G9" s="105">
        <f>+G5+G6+G7</f>
        <v>905</v>
      </c>
      <c r="H9" s="91">
        <f>IF(G9=0,0,(F9-G9)/G9)</f>
        <v>-7.2928176795580113E-2</v>
      </c>
      <c r="I9" s="92"/>
      <c r="J9" s="173">
        <f>+J5+J6+J7</f>
        <v>406</v>
      </c>
      <c r="K9" s="105">
        <f>+K5+K6+K7</f>
        <v>459</v>
      </c>
      <c r="L9" s="91">
        <f>IF(K9=0,0,(J9-K9)/K9)</f>
        <v>-0.11546840958605664</v>
      </c>
      <c r="M9" s="92"/>
      <c r="N9" s="173">
        <f>+N5+N6+N7</f>
        <v>-54</v>
      </c>
      <c r="O9" s="105">
        <f>+O5+O6+O7</f>
        <v>-64</v>
      </c>
      <c r="P9" s="91">
        <f>IF(O9=0,0,(N9-O9)/O9)</f>
        <v>-0.15625</v>
      </c>
      <c r="Q9" s="92"/>
      <c r="R9" s="173">
        <f>+R5+R6+R7</f>
        <v>5611</v>
      </c>
      <c r="S9" s="105">
        <f>+S5+S6+S7</f>
        <v>6205</v>
      </c>
      <c r="T9" s="91">
        <f>IF(S9=0,0,(R9-S9)/S9)</f>
        <v>-9.5729250604351335E-2</v>
      </c>
    </row>
    <row r="10" spans="1:20" s="111" customFormat="1" ht="15" customHeight="1">
      <c r="A10" s="107" t="s">
        <v>21</v>
      </c>
      <c r="B10" s="108">
        <f>+B9/B$5</f>
        <v>0.74298201378382922</v>
      </c>
      <c r="C10" s="92">
        <f>+C9/C$5</f>
        <v>0.75011469643676398</v>
      </c>
      <c r="D10" s="109"/>
      <c r="E10" s="110"/>
      <c r="F10" s="108">
        <f>+F9/F$5</f>
        <v>0.67770597738287564</v>
      </c>
      <c r="G10" s="92">
        <f>+G9/G$5</f>
        <v>0.68045112781954886</v>
      </c>
      <c r="H10" s="109"/>
      <c r="I10" s="110"/>
      <c r="J10" s="108">
        <f>+J9/J$5</f>
        <v>0.57102672292545709</v>
      </c>
      <c r="K10" s="92">
        <f>+K9/K$5</f>
        <v>0.58545918367346939</v>
      </c>
      <c r="L10" s="109"/>
      <c r="M10" s="110"/>
      <c r="N10" s="108"/>
      <c r="O10" s="92"/>
      <c r="P10" s="109"/>
      <c r="Q10" s="110"/>
      <c r="R10" s="108">
        <f t="shared" ref="R10" si="4">+R9/R$5</f>
        <v>0.71043302101797923</v>
      </c>
      <c r="S10" s="92">
        <f>+S9/S$5</f>
        <v>0.71709233791748528</v>
      </c>
      <c r="T10" s="109"/>
    </row>
    <row r="11" spans="1:20" s="98" customFormat="1" ht="21.95" customHeight="1">
      <c r="A11" s="94" t="s">
        <v>38</v>
      </c>
      <c r="B11" s="168">
        <v>-978</v>
      </c>
      <c r="C11" s="95">
        <v>-1000</v>
      </c>
      <c r="D11" s="96">
        <f>IF(C11=0,0,(B11-C11)/C11)</f>
        <v>-2.1999999999999999E-2</v>
      </c>
      <c r="E11" s="97"/>
      <c r="F11" s="168">
        <v>-28</v>
      </c>
      <c r="G11" s="95">
        <v>-22</v>
      </c>
      <c r="H11" s="96">
        <f>IF(G11=0,0,(F11-G11)/G11)</f>
        <v>0.27272727272727271</v>
      </c>
      <c r="I11" s="97"/>
      <c r="J11" s="168">
        <v>-126</v>
      </c>
      <c r="K11" s="95">
        <v>-123</v>
      </c>
      <c r="L11" s="96">
        <f>IF(K11=0,0,(J11-K11)/K11)</f>
        <v>2.4390243902439025E-2</v>
      </c>
      <c r="M11" s="97"/>
      <c r="N11" s="168">
        <v>-148</v>
      </c>
      <c r="O11" s="95">
        <v>-164</v>
      </c>
      <c r="P11" s="96">
        <f>IF(O11=0,0,(N11-O11)/O11)</f>
        <v>-9.7560975609756101E-2</v>
      </c>
      <c r="Q11" s="97"/>
      <c r="R11" s="168">
        <f>+B11+F11+J11+N11</f>
        <v>-1280</v>
      </c>
      <c r="S11" s="95">
        <f>+C11+G11+K11+O11</f>
        <v>-1309</v>
      </c>
      <c r="T11" s="96">
        <f>IF(S11=0,0,(R11-S11)/S11)</f>
        <v>-2.2154316271963331E-2</v>
      </c>
    </row>
    <row r="12" spans="1:20" s="103" customFormat="1" ht="15" customHeight="1">
      <c r="A12" s="99" t="s">
        <v>39</v>
      </c>
      <c r="B12" s="100">
        <f>+B11/B$5</f>
        <v>-0.16439737771053958</v>
      </c>
      <c r="C12" s="97">
        <f>+C11/C$5</f>
        <v>-0.1529285823520416</v>
      </c>
      <c r="D12" s="101"/>
      <c r="E12" s="102"/>
      <c r="F12" s="100">
        <f>+F11/F$5</f>
        <v>-2.2617124394184167E-2</v>
      </c>
      <c r="G12" s="97">
        <f>+G11/G$5</f>
        <v>-1.6541353383458645E-2</v>
      </c>
      <c r="H12" s="101"/>
      <c r="I12" s="102"/>
      <c r="J12" s="100">
        <f>+J11/J$5</f>
        <v>-0.17721518987341772</v>
      </c>
      <c r="K12" s="97">
        <f>+K11/K$5</f>
        <v>-0.15688775510204081</v>
      </c>
      <c r="L12" s="101"/>
      <c r="M12" s="102"/>
      <c r="N12" s="100"/>
      <c r="O12" s="97"/>
      <c r="P12" s="101"/>
      <c r="Q12" s="102"/>
      <c r="R12" s="100">
        <f t="shared" ref="R12" si="5">+R11/R$5</f>
        <v>-0.16206634591035704</v>
      </c>
      <c r="S12" s="97">
        <f>+S11/S$5</f>
        <v>-0.15127701375245581</v>
      </c>
      <c r="T12" s="101"/>
    </row>
    <row r="13" spans="1:20" s="98" customFormat="1" ht="21.95" customHeight="1">
      <c r="A13" s="94" t="s">
        <v>40</v>
      </c>
      <c r="B13" s="168">
        <v>-1254</v>
      </c>
      <c r="C13" s="95">
        <f>-1384-1</f>
        <v>-1385</v>
      </c>
      <c r="D13" s="96">
        <f>IF(C13=0,0,(B13-C13)/C13)</f>
        <v>-9.4584837545126352E-2</v>
      </c>
      <c r="E13" s="97"/>
      <c r="F13" s="168">
        <v>-389</v>
      </c>
      <c r="G13" s="95">
        <v>-436</v>
      </c>
      <c r="H13" s="96">
        <f>IF(G13=0,0,(F13-G13)/G13)</f>
        <v>-0.10779816513761468</v>
      </c>
      <c r="I13" s="97"/>
      <c r="J13" s="168">
        <v>-153</v>
      </c>
      <c r="K13" s="95">
        <v>-170</v>
      </c>
      <c r="L13" s="96">
        <f>IF(K13=0,0,(J13-K13)/K13)</f>
        <v>-0.1</v>
      </c>
      <c r="M13" s="97"/>
      <c r="N13" s="168">
        <v>-514</v>
      </c>
      <c r="O13" s="95">
        <v>-491</v>
      </c>
      <c r="P13" s="96">
        <f>IF(O13=0,0,(N13-O13)/O13)</f>
        <v>4.684317718940937E-2</v>
      </c>
      <c r="Q13" s="97"/>
      <c r="R13" s="168">
        <f>+B13+F13+J13+N13</f>
        <v>-2310</v>
      </c>
      <c r="S13" s="95">
        <f>+C13+G13+K13+O13</f>
        <v>-2482</v>
      </c>
      <c r="T13" s="96">
        <f>IF(S13=0,0,(R13-S13)/S13)</f>
        <v>-6.9298952457695406E-2</v>
      </c>
    </row>
    <row r="14" spans="1:20" s="103" customFormat="1" ht="15" customHeight="1">
      <c r="A14" s="99" t="s">
        <v>39</v>
      </c>
      <c r="B14" s="100">
        <f>+B13/B$5</f>
        <v>-0.21079172970247101</v>
      </c>
      <c r="C14" s="97">
        <f>+C13/C$5</f>
        <v>-0.2118060865575776</v>
      </c>
      <c r="D14" s="101"/>
      <c r="E14" s="102"/>
      <c r="F14" s="100">
        <f>+F13/F$5</f>
        <v>-0.31421647819063003</v>
      </c>
      <c r="G14" s="97">
        <f>+G13/G$5</f>
        <v>-0.32781954887218046</v>
      </c>
      <c r="H14" s="101"/>
      <c r="I14" s="102"/>
      <c r="J14" s="100">
        <f>+J13/J$5</f>
        <v>-0.21518987341772153</v>
      </c>
      <c r="K14" s="97">
        <f>+K13/K$5</f>
        <v>-0.21683673469387754</v>
      </c>
      <c r="L14" s="101"/>
      <c r="M14" s="102"/>
      <c r="N14" s="100"/>
      <c r="O14" s="97"/>
      <c r="P14" s="101"/>
      <c r="Q14" s="102"/>
      <c r="R14" s="100">
        <f t="shared" ref="R14" si="6">+R13/R$5</f>
        <v>-0.29247910863509752</v>
      </c>
      <c r="S14" s="97">
        <f>+S13/S$5</f>
        <v>-0.2868369351669941</v>
      </c>
      <c r="T14" s="101"/>
    </row>
    <row r="15" spans="1:20" s="98" customFormat="1" ht="21.95" customHeight="1">
      <c r="A15" s="94" t="s">
        <v>41</v>
      </c>
      <c r="B15" s="168">
        <v>-7</v>
      </c>
      <c r="C15" s="95">
        <f>32+1</f>
        <v>33</v>
      </c>
      <c r="D15" s="96"/>
      <c r="E15" s="97"/>
      <c r="F15" s="168">
        <v>5</v>
      </c>
      <c r="G15" s="95">
        <v>32</v>
      </c>
      <c r="H15" s="96"/>
      <c r="I15" s="97"/>
      <c r="J15" s="168">
        <v>2</v>
      </c>
      <c r="K15" s="95">
        <v>-3</v>
      </c>
      <c r="L15" s="96"/>
      <c r="M15" s="97"/>
      <c r="N15" s="168">
        <v>-31</v>
      </c>
      <c r="O15" s="95">
        <v>-28</v>
      </c>
      <c r="P15" s="96"/>
      <c r="Q15" s="97"/>
      <c r="R15" s="168">
        <f t="shared" ref="R15:S17" si="7">+B15+F15+J15+N15</f>
        <v>-31</v>
      </c>
      <c r="S15" s="95">
        <f t="shared" si="7"/>
        <v>34</v>
      </c>
      <c r="T15" s="96"/>
    </row>
    <row r="16" spans="1:20" s="98" customFormat="1" ht="20.25" customHeight="1">
      <c r="A16" s="94" t="s">
        <v>47</v>
      </c>
      <c r="B16" s="168">
        <v>75</v>
      </c>
      <c r="C16" s="95">
        <v>24</v>
      </c>
      <c r="D16" s="96"/>
      <c r="E16" s="97"/>
      <c r="F16" s="168">
        <v>0</v>
      </c>
      <c r="G16" s="169">
        <v>0</v>
      </c>
      <c r="H16" s="96"/>
      <c r="I16" s="97"/>
      <c r="J16" s="168">
        <v>-1</v>
      </c>
      <c r="K16" s="169">
        <v>0</v>
      </c>
      <c r="L16" s="96"/>
      <c r="M16" s="97"/>
      <c r="N16" s="168">
        <v>0</v>
      </c>
      <c r="O16" s="169">
        <v>0</v>
      </c>
      <c r="P16" s="96"/>
      <c r="Q16" s="97"/>
      <c r="R16" s="168">
        <f t="shared" si="7"/>
        <v>74</v>
      </c>
      <c r="S16" s="95">
        <f t="shared" si="7"/>
        <v>24</v>
      </c>
      <c r="T16" s="96"/>
    </row>
    <row r="17" spans="1:30" s="98" customFormat="1" ht="18" customHeight="1">
      <c r="A17" s="94" t="s">
        <v>42</v>
      </c>
      <c r="B17" s="168">
        <v>-26</v>
      </c>
      <c r="C17" s="95">
        <v>-27</v>
      </c>
      <c r="D17" s="96"/>
      <c r="E17" s="97"/>
      <c r="F17" s="168">
        <v>-4</v>
      </c>
      <c r="G17" s="95">
        <v>-8</v>
      </c>
      <c r="H17" s="96"/>
      <c r="I17" s="97"/>
      <c r="J17" s="168">
        <v>0</v>
      </c>
      <c r="K17" s="171">
        <v>0</v>
      </c>
      <c r="L17" s="96"/>
      <c r="M17" s="97"/>
      <c r="N17" s="168">
        <v>0</v>
      </c>
      <c r="O17" s="171">
        <v>0</v>
      </c>
      <c r="P17" s="96"/>
      <c r="Q17" s="97"/>
      <c r="R17" s="168">
        <f t="shared" si="7"/>
        <v>-30</v>
      </c>
      <c r="S17" s="95">
        <f t="shared" si="7"/>
        <v>-35</v>
      </c>
      <c r="T17" s="96"/>
    </row>
    <row r="18" spans="1:30" s="113" customFormat="1" ht="21.95" customHeight="1">
      <c r="A18" s="112" t="s">
        <v>22</v>
      </c>
      <c r="B18" s="172">
        <f>+B9+B11+B13+B15+B16+B17</f>
        <v>2230</v>
      </c>
      <c r="C18" s="90">
        <f>+C9+C11+C13+C15+C16+C17</f>
        <v>2550</v>
      </c>
      <c r="D18" s="91">
        <f>IF(C18=0,0,(B18-C18)/C18)</f>
        <v>-0.12549019607843137</v>
      </c>
      <c r="E18" s="92"/>
      <c r="F18" s="172">
        <f>+F9+F11+F13+F15+F16+F17</f>
        <v>423</v>
      </c>
      <c r="G18" s="90">
        <f>+G9+G11+G13+G15+G16+G17</f>
        <v>471</v>
      </c>
      <c r="H18" s="91">
        <f>IF(G18=0,0,(F18-G18)/G18)</f>
        <v>-0.10191082802547771</v>
      </c>
      <c r="I18" s="92"/>
      <c r="J18" s="172">
        <f>+J9+J11+J13+J15+J16+J17</f>
        <v>128</v>
      </c>
      <c r="K18" s="90">
        <f>+K9+K11+K13+K15+K16+K17</f>
        <v>163</v>
      </c>
      <c r="L18" s="91">
        <f>IF(K18=0,0,(J18-K18)/K18)</f>
        <v>-0.21472392638036811</v>
      </c>
      <c r="M18" s="92"/>
      <c r="N18" s="172">
        <f>+N9+N11+N13+N15+N16+N17</f>
        <v>-747</v>
      </c>
      <c r="O18" s="90">
        <f>+O9+O11+O13+O15+O16+O17</f>
        <v>-747</v>
      </c>
      <c r="P18" s="91">
        <f>IF(O18=0,0,(N18-O18)/O18)</f>
        <v>0</v>
      </c>
      <c r="Q18" s="92"/>
      <c r="R18" s="172">
        <f>+R9+R11+R13+R15+R16+R17</f>
        <v>2034</v>
      </c>
      <c r="S18" s="90">
        <f>+S9+S11+S13+S15+S16+S17</f>
        <v>2437</v>
      </c>
      <c r="T18" s="91">
        <f>IF(S18=0,0,(R18-S18)/S18)</f>
        <v>-0.16536725482150186</v>
      </c>
    </row>
    <row r="19" spans="1:30" s="117" customFormat="1" ht="23.25" customHeight="1">
      <c r="A19" s="114" t="s">
        <v>21</v>
      </c>
      <c r="B19" s="115">
        <f>+B18/B$5</f>
        <v>0.37485291645654734</v>
      </c>
      <c r="C19" s="116">
        <f>+C18/C$5</f>
        <v>0.38996788499770607</v>
      </c>
      <c r="D19" s="109"/>
      <c r="E19" s="110"/>
      <c r="F19" s="115">
        <f>+F18/F$5</f>
        <v>0.34168012924071084</v>
      </c>
      <c r="G19" s="116">
        <f>+G18/G$5</f>
        <v>0.35413533834586464</v>
      </c>
      <c r="H19" s="109"/>
      <c r="I19" s="110"/>
      <c r="J19" s="115">
        <f>+J18/J$5</f>
        <v>0.18002812939521801</v>
      </c>
      <c r="K19" s="116">
        <f t="shared" ref="K19" si="8">+K18/K$5</f>
        <v>0.20790816326530612</v>
      </c>
      <c r="L19" s="109"/>
      <c r="M19" s="110"/>
      <c r="N19" s="115"/>
      <c r="O19" s="116"/>
      <c r="P19" s="109"/>
      <c r="Q19" s="110"/>
      <c r="R19" s="115">
        <f t="shared" ref="R19" si="9">+R18/R$5</f>
        <v>0.25753355279817675</v>
      </c>
      <c r="S19" s="116">
        <f t="shared" ref="S19" si="10">+S18/S$5</f>
        <v>0.28163642667283023</v>
      </c>
      <c r="T19" s="109"/>
    </row>
    <row r="20" spans="1:30" s="121" customFormat="1" ht="8.1" customHeight="1">
      <c r="A20" s="118"/>
      <c r="B20" s="119"/>
      <c r="C20" s="119"/>
      <c r="D20" s="120"/>
      <c r="E20" s="119"/>
      <c r="F20" s="119"/>
      <c r="G20" s="119"/>
      <c r="H20" s="120"/>
      <c r="I20" s="119"/>
      <c r="J20" s="119"/>
      <c r="K20" s="119"/>
      <c r="L20" s="120"/>
      <c r="M20" s="119"/>
      <c r="N20" s="119"/>
      <c r="O20" s="119"/>
      <c r="P20" s="120"/>
      <c r="Q20" s="119"/>
      <c r="R20" s="119"/>
      <c r="S20" s="119"/>
      <c r="T20" s="120"/>
    </row>
    <row r="21" spans="1:30" s="98" customFormat="1" ht="21.75" customHeight="1">
      <c r="A21" s="122"/>
      <c r="B21" s="123"/>
      <c r="C21" s="124"/>
      <c r="D21" s="125"/>
      <c r="E21" s="124"/>
      <c r="F21" s="123"/>
      <c r="G21" s="124"/>
      <c r="H21" s="125"/>
      <c r="I21" s="124"/>
      <c r="J21" s="123"/>
      <c r="L21" s="177"/>
      <c r="M21" s="177"/>
      <c r="N21" s="192" t="s">
        <v>43</v>
      </c>
      <c r="O21" s="192"/>
      <c r="P21" s="192"/>
      <c r="Q21" s="126"/>
      <c r="R21" s="127">
        <v>2</v>
      </c>
      <c r="S21" s="128">
        <v>-63</v>
      </c>
      <c r="T21" s="129"/>
    </row>
    <row r="22" spans="1:30" s="98" customFormat="1" ht="21.95" customHeight="1">
      <c r="A22" s="122"/>
      <c r="B22" s="123"/>
      <c r="C22" s="124"/>
      <c r="D22" s="125"/>
      <c r="E22" s="124"/>
      <c r="F22" s="123"/>
      <c r="G22" s="124"/>
      <c r="H22" s="125"/>
      <c r="I22" s="124"/>
      <c r="J22" s="123"/>
      <c r="L22" s="177"/>
      <c r="M22" s="177"/>
      <c r="N22" s="192" t="s">
        <v>44</v>
      </c>
      <c r="O22" s="192"/>
      <c r="P22" s="192"/>
      <c r="Q22" s="126"/>
      <c r="R22" s="127">
        <v>-438</v>
      </c>
      <c r="S22" s="128">
        <v>-584</v>
      </c>
      <c r="T22" s="129"/>
    </row>
    <row r="23" spans="1:30" s="98" customFormat="1" ht="18.75" customHeight="1">
      <c r="A23" s="130"/>
      <c r="B23" s="131"/>
      <c r="C23" s="124"/>
      <c r="D23" s="125"/>
      <c r="E23" s="124"/>
      <c r="F23" s="131"/>
      <c r="G23" s="124"/>
      <c r="H23" s="125"/>
      <c r="I23" s="124"/>
      <c r="J23" s="131"/>
      <c r="L23" s="99"/>
      <c r="M23" s="99"/>
      <c r="N23" s="193" t="s">
        <v>36</v>
      </c>
      <c r="O23" s="193"/>
      <c r="P23" s="193"/>
      <c r="Q23" s="126"/>
      <c r="R23" s="132">
        <f>-R22/(R18-R16-R17+R21)</f>
        <v>0.21987951807228914</v>
      </c>
      <c r="S23" s="133">
        <f>-S22/(S18-S16-S17+S21)</f>
        <v>0.2448637316561845</v>
      </c>
      <c r="T23" s="129"/>
    </row>
    <row r="24" spans="1:30" s="113" customFormat="1" ht="21.95" customHeight="1">
      <c r="A24" s="123"/>
      <c r="B24" s="97"/>
      <c r="C24" s="123"/>
      <c r="D24" s="134"/>
      <c r="E24" s="123"/>
      <c r="F24" s="97"/>
      <c r="G24" s="123"/>
      <c r="H24" s="134"/>
      <c r="I24" s="123"/>
      <c r="J24" s="123"/>
      <c r="L24" s="177"/>
      <c r="M24" s="177"/>
      <c r="N24" s="194" t="s">
        <v>16</v>
      </c>
      <c r="O24" s="194"/>
      <c r="P24" s="194"/>
      <c r="Q24" s="135"/>
      <c r="R24" s="90">
        <f>+R18+R21+R22</f>
        <v>1598</v>
      </c>
      <c r="S24" s="90">
        <f>+S18+S21+S22</f>
        <v>1790</v>
      </c>
      <c r="T24" s="48">
        <f>+(R24-S24)/S24</f>
        <v>-0.10726256983240223</v>
      </c>
    </row>
    <row r="25" spans="1:30" s="113" customFormat="1" ht="15" customHeight="1">
      <c r="A25" s="136"/>
      <c r="B25" s="123"/>
      <c r="C25" s="123"/>
      <c r="D25" s="134"/>
      <c r="E25" s="123"/>
      <c r="F25" s="123"/>
      <c r="G25" s="123"/>
      <c r="H25" s="134"/>
      <c r="I25" s="123"/>
      <c r="J25" s="123"/>
      <c r="L25" s="178"/>
      <c r="M25" s="178"/>
      <c r="N25" s="187" t="s">
        <v>21</v>
      </c>
      <c r="O25" s="187"/>
      <c r="P25" s="187"/>
      <c r="Q25" s="135"/>
      <c r="R25" s="137">
        <f t="shared" ref="R25" si="11">+R24/R$5</f>
        <v>0.2023297037224614</v>
      </c>
      <c r="S25" s="49">
        <f t="shared" ref="S25" si="12">+S24/S$5</f>
        <v>0.20686467121229632</v>
      </c>
      <c r="T25" s="138"/>
    </row>
    <row r="26" spans="1:30" s="139" customFormat="1" ht="8.1" customHeight="1">
      <c r="A26" s="136"/>
      <c r="B26" s="123"/>
      <c r="C26" s="123"/>
      <c r="D26" s="134"/>
      <c r="E26" s="123"/>
      <c r="F26" s="123"/>
      <c r="G26" s="123"/>
      <c r="H26" s="134"/>
      <c r="I26" s="123"/>
      <c r="J26" s="123"/>
      <c r="L26" s="47"/>
      <c r="M26" s="47"/>
      <c r="N26" s="179"/>
      <c r="O26" s="180"/>
      <c r="P26" s="180"/>
      <c r="Q26" s="47"/>
      <c r="R26" s="47"/>
      <c r="S26" s="47"/>
      <c r="T26" s="50"/>
    </row>
    <row r="27" spans="1:30" s="93" customFormat="1" ht="24.95" customHeight="1">
      <c r="A27" s="144"/>
      <c r="B27" s="144"/>
      <c r="C27" s="144"/>
      <c r="D27" s="145"/>
      <c r="E27" s="144"/>
      <c r="F27" s="144"/>
      <c r="G27" s="144"/>
      <c r="H27" s="145"/>
      <c r="I27" s="144"/>
      <c r="J27" s="144"/>
      <c r="L27" s="177"/>
      <c r="M27" s="177"/>
      <c r="N27" s="191" t="s">
        <v>45</v>
      </c>
      <c r="O27" s="191"/>
      <c r="P27" s="191"/>
      <c r="Q27" s="141"/>
      <c r="R27" s="142">
        <v>1.28</v>
      </c>
      <c r="S27" s="146">
        <v>1.42</v>
      </c>
      <c r="T27" s="143">
        <f>+(R27-S27)/S27</f>
        <v>-9.8591549295774586E-2</v>
      </c>
    </row>
    <row r="28" spans="1:30" s="140" customFormat="1" ht="11.25" customHeight="1">
      <c r="A28" s="147"/>
      <c r="B28" s="147"/>
      <c r="C28" s="147"/>
      <c r="D28" s="148"/>
      <c r="E28" s="147"/>
      <c r="F28" s="147"/>
      <c r="G28" s="147"/>
      <c r="H28" s="148"/>
      <c r="I28" s="147"/>
      <c r="J28" s="147"/>
      <c r="K28" s="147"/>
      <c r="L28" s="148"/>
      <c r="M28" s="147"/>
      <c r="N28" s="147"/>
      <c r="O28" s="147"/>
      <c r="P28" s="148"/>
      <c r="Q28" s="147"/>
      <c r="R28" s="147"/>
      <c r="S28" s="147"/>
      <c r="T28" s="148"/>
    </row>
    <row r="29" spans="1:30" s="140" customFormat="1" ht="11.25" customHeight="1">
      <c r="A29" s="147"/>
      <c r="B29" s="147"/>
      <c r="C29" s="147"/>
      <c r="D29" s="148"/>
      <c r="E29" s="147"/>
      <c r="F29" s="147"/>
      <c r="G29" s="147"/>
      <c r="H29" s="148"/>
      <c r="I29" s="147"/>
      <c r="J29" s="147"/>
      <c r="K29" s="147"/>
      <c r="L29" s="148"/>
      <c r="M29" s="147"/>
      <c r="N29" s="147"/>
      <c r="O29" s="147"/>
      <c r="P29" s="148"/>
      <c r="Q29" s="147"/>
      <c r="R29" s="149">
        <v>1286.5999999999999</v>
      </c>
      <c r="S29" s="147"/>
      <c r="T29" s="148"/>
    </row>
    <row r="30" spans="1:30" s="150" customFormat="1" ht="15" customHeight="1">
      <c r="A30" s="188" t="s">
        <v>67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52"/>
      <c r="V30" s="52"/>
      <c r="W30" s="52"/>
      <c r="X30" s="52"/>
      <c r="Y30" s="52"/>
      <c r="Z30" s="52"/>
      <c r="AA30" s="52"/>
      <c r="AB30" s="52"/>
      <c r="AC30" s="52"/>
      <c r="AD30" s="52"/>
    </row>
    <row r="31" spans="1:30" s="150" customFormat="1" ht="15" customHeight="1">
      <c r="A31" s="188" t="s">
        <v>68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  <row r="32" spans="1:30" s="151" customFormat="1" ht="15" customHeight="1">
      <c r="A32" s="188" t="s">
        <v>60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</row>
    <row r="33" spans="1:20" s="150" customFormat="1" ht="15" customHeight="1">
      <c r="A33" s="188" t="s">
        <v>80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</row>
    <row r="34" spans="1:20" s="150" customFormat="1" ht="14.25">
      <c r="A34" s="188" t="s">
        <v>70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</row>
    <row r="35" spans="1:20" s="150" customFormat="1">
      <c r="A35" s="152"/>
      <c r="B35" s="147"/>
      <c r="C35" s="147"/>
      <c r="D35" s="148"/>
      <c r="E35" s="147"/>
      <c r="F35" s="147"/>
      <c r="G35" s="147"/>
      <c r="H35" s="148"/>
      <c r="I35" s="147"/>
      <c r="J35" s="147"/>
      <c r="K35" s="147"/>
      <c r="L35" s="148"/>
      <c r="M35" s="147"/>
      <c r="N35" s="147"/>
      <c r="O35" s="147"/>
      <c r="P35" s="148"/>
      <c r="Q35" s="147"/>
      <c r="R35" s="147"/>
      <c r="S35" s="147"/>
      <c r="T35" s="148"/>
    </row>
    <row r="36" spans="1:20">
      <c r="A36" s="153"/>
      <c r="B36" s="147"/>
      <c r="C36" s="147"/>
      <c r="D36" s="148"/>
      <c r="E36" s="147"/>
      <c r="F36" s="147"/>
      <c r="G36" s="147"/>
      <c r="H36" s="148"/>
      <c r="I36" s="147"/>
      <c r="J36" s="147"/>
      <c r="K36" s="147"/>
      <c r="L36" s="148"/>
      <c r="M36" s="147"/>
      <c r="N36" s="147"/>
      <c r="O36" s="147"/>
      <c r="P36" s="148"/>
      <c r="Q36" s="147"/>
      <c r="R36" s="147"/>
      <c r="S36" s="147"/>
      <c r="T36" s="148"/>
    </row>
    <row r="37" spans="1:20" ht="17.100000000000001" customHeight="1">
      <c r="A37" s="155"/>
      <c r="B37" s="144"/>
      <c r="C37" s="144"/>
      <c r="D37" s="145"/>
      <c r="E37" s="144"/>
      <c r="F37" s="144"/>
      <c r="G37" s="144"/>
      <c r="H37" s="145"/>
      <c r="I37" s="144"/>
      <c r="J37" s="144"/>
      <c r="K37" s="144"/>
      <c r="L37" s="145"/>
      <c r="M37" s="144"/>
      <c r="N37" s="144"/>
      <c r="O37" s="144"/>
      <c r="P37" s="145"/>
      <c r="Q37" s="144"/>
      <c r="R37" s="144"/>
      <c r="S37" s="144"/>
      <c r="T37" s="156"/>
    </row>
    <row r="38" spans="1:20" ht="12.75" customHeight="1"/>
  </sheetData>
  <mergeCells count="17">
    <mergeCell ref="N24:P24"/>
    <mergeCell ref="N25:P25"/>
    <mergeCell ref="A34:T34"/>
    <mergeCell ref="A33:T33"/>
    <mergeCell ref="A32:T32"/>
    <mergeCell ref="A1:T1"/>
    <mergeCell ref="A30:T30"/>
    <mergeCell ref="A31:T31"/>
    <mergeCell ref="B3:D3"/>
    <mergeCell ref="J3:L3"/>
    <mergeCell ref="F3:H3"/>
    <mergeCell ref="N3:O3"/>
    <mergeCell ref="R3:T3"/>
    <mergeCell ref="N27:P27"/>
    <mergeCell ref="N21:P21"/>
    <mergeCell ref="N22:P22"/>
    <mergeCell ref="N23:P23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U47"/>
  <sheetViews>
    <sheetView showGridLines="0" zoomScale="85" zoomScaleNormal="85" workbookViewId="0">
      <selection activeCell="G15" sqref="G15"/>
    </sheetView>
  </sheetViews>
  <sheetFormatPr baseColWidth="10" defaultColWidth="11.42578125" defaultRowHeight="12.75"/>
  <cols>
    <col min="1" max="1" width="58.5703125" style="11" customWidth="1"/>
    <col min="2" max="3" width="14.28515625" style="11" customWidth="1"/>
    <col min="4" max="16384" width="11.42578125" style="11"/>
  </cols>
  <sheetData>
    <row r="1" spans="1:4" ht="36.950000000000003" customHeight="1">
      <c r="A1" s="189" t="s">
        <v>32</v>
      </c>
      <c r="B1" s="189"/>
      <c r="C1" s="189"/>
      <c r="D1" s="164"/>
    </row>
    <row r="2" spans="1:4" ht="11.1" customHeight="1">
      <c r="A2" s="14"/>
      <c r="B2" s="17"/>
      <c r="C2" s="10"/>
    </row>
    <row r="3" spans="1:4" ht="20.25" customHeight="1">
      <c r="A3" s="19" t="s">
        <v>23</v>
      </c>
      <c r="B3" s="197" t="s">
        <v>54</v>
      </c>
      <c r="C3" s="197" t="s">
        <v>59</v>
      </c>
    </row>
    <row r="4" spans="1:4" ht="13.5" customHeight="1">
      <c r="A4" s="20"/>
      <c r="B4" s="197"/>
      <c r="C4" s="197"/>
    </row>
    <row r="5" spans="1:4" s="15" customFormat="1" ht="17.25" customHeight="1">
      <c r="A5" s="21" t="s">
        <v>0</v>
      </c>
      <c r="B5" s="57">
        <v>7898</v>
      </c>
      <c r="C5" s="55">
        <v>8653</v>
      </c>
    </row>
    <row r="6" spans="1:4" s="15" customFormat="1" ht="17.25" customHeight="1">
      <c r="A6" s="22" t="s">
        <v>1</v>
      </c>
      <c r="B6" s="36">
        <v>228</v>
      </c>
      <c r="C6" s="44">
        <v>249</v>
      </c>
    </row>
    <row r="7" spans="1:4" s="15" customFormat="1" ht="17.25" customHeight="1">
      <c r="A7" s="22" t="s">
        <v>2</v>
      </c>
      <c r="B7" s="36">
        <v>-2545</v>
      </c>
      <c r="C7" s="44">
        <v>-2785</v>
      </c>
    </row>
    <row r="8" spans="1:4" s="15" customFormat="1" ht="17.25" customHeight="1">
      <c r="A8" s="21" t="s">
        <v>3</v>
      </c>
      <c r="B8" s="57">
        <f>B5+B6+B7</f>
        <v>5581</v>
      </c>
      <c r="C8" s="56">
        <f>C5+C6+C7</f>
        <v>6117</v>
      </c>
    </row>
    <row r="9" spans="1:4" s="15" customFormat="1" ht="17.25" customHeight="1">
      <c r="A9" s="22" t="s">
        <v>4</v>
      </c>
      <c r="B9" s="36">
        <v>-1280</v>
      </c>
      <c r="C9" s="44">
        <v>-1309</v>
      </c>
    </row>
    <row r="10" spans="1:4" s="15" customFormat="1" ht="17.25" customHeight="1">
      <c r="A10" s="22" t="s">
        <v>5</v>
      </c>
      <c r="B10" s="36">
        <v>-2312</v>
      </c>
      <c r="C10" s="44">
        <v>-2482</v>
      </c>
    </row>
    <row r="11" spans="1:4" s="15" customFormat="1" ht="17.25" customHeight="1">
      <c r="A11" s="22" t="s">
        <v>6</v>
      </c>
      <c r="B11" s="36">
        <v>25</v>
      </c>
      <c r="C11" s="44">
        <v>60</v>
      </c>
    </row>
    <row r="12" spans="1:4" s="15" customFormat="1" ht="17.25" customHeight="1">
      <c r="A12" s="22" t="s">
        <v>7</v>
      </c>
      <c r="B12" s="36">
        <v>-56</v>
      </c>
      <c r="C12" s="44">
        <v>-26</v>
      </c>
    </row>
    <row r="13" spans="1:4" s="15" customFormat="1" ht="17.25" customHeight="1">
      <c r="A13" s="22" t="s">
        <v>8</v>
      </c>
      <c r="B13" s="36">
        <v>-458</v>
      </c>
      <c r="C13" s="44">
        <v>-503</v>
      </c>
    </row>
    <row r="14" spans="1:4" s="15" customFormat="1" ht="17.25" customHeight="1">
      <c r="A14" s="22" t="s">
        <v>9</v>
      </c>
      <c r="B14" s="36">
        <v>-3</v>
      </c>
      <c r="C14" s="44">
        <v>0</v>
      </c>
    </row>
    <row r="15" spans="1:4" s="15" customFormat="1" ht="17.25" customHeight="1">
      <c r="A15" s="22" t="s">
        <v>52</v>
      </c>
      <c r="B15" s="36">
        <v>-56</v>
      </c>
      <c r="C15" s="44">
        <v>-36</v>
      </c>
    </row>
    <row r="16" spans="1:4" s="15" customFormat="1" ht="17.25" customHeight="1">
      <c r="A16" s="22" t="s">
        <v>33</v>
      </c>
      <c r="B16" s="36">
        <v>-191</v>
      </c>
      <c r="C16" s="44">
        <v>-119</v>
      </c>
    </row>
    <row r="17" spans="1:4" s="15" customFormat="1" ht="17.25" customHeight="1">
      <c r="A17" s="22" t="s">
        <v>46</v>
      </c>
      <c r="B17" s="36">
        <v>-49</v>
      </c>
      <c r="C17" s="44">
        <v>0</v>
      </c>
    </row>
    <row r="18" spans="1:4" s="15" customFormat="1" ht="17.25" customHeight="1">
      <c r="A18" s="21" t="s">
        <v>10</v>
      </c>
      <c r="B18" s="57">
        <f>+SUM(B8:B17)</f>
        <v>1201</v>
      </c>
      <c r="C18" s="56">
        <f>+SUM(C8:C17)</f>
        <v>1702</v>
      </c>
    </row>
    <row r="19" spans="1:4" s="15" customFormat="1" ht="17.25" customHeight="1">
      <c r="A19" s="22" t="s">
        <v>27</v>
      </c>
      <c r="B19" s="36">
        <v>-95</v>
      </c>
      <c r="C19" s="44">
        <v>-111</v>
      </c>
    </row>
    <row r="20" spans="1:4" ht="17.25" customHeight="1">
      <c r="A20" s="22" t="s">
        <v>11</v>
      </c>
      <c r="B20" s="36">
        <v>97</v>
      </c>
      <c r="C20" s="44">
        <v>48</v>
      </c>
      <c r="D20" s="15"/>
    </row>
    <row r="21" spans="1:4" s="15" customFormat="1" ht="17.25" customHeight="1">
      <c r="A21" s="23" t="s">
        <v>12</v>
      </c>
      <c r="B21" s="57">
        <f>B18+B19+B20</f>
        <v>1203</v>
      </c>
      <c r="C21" s="56">
        <f>C18+C19+C20</f>
        <v>1639</v>
      </c>
      <c r="D21" s="11"/>
    </row>
    <row r="22" spans="1:4" s="15" customFormat="1" ht="17.25" customHeight="1">
      <c r="A22" s="22" t="s">
        <v>13</v>
      </c>
      <c r="B22" s="36">
        <v>-187</v>
      </c>
      <c r="C22" s="59">
        <v>-336</v>
      </c>
    </row>
    <row r="23" spans="1:4" s="15" customFormat="1" ht="27" customHeight="1">
      <c r="A23" s="22" t="s">
        <v>14</v>
      </c>
      <c r="B23" s="36">
        <v>30</v>
      </c>
      <c r="C23" s="44">
        <v>0</v>
      </c>
    </row>
    <row r="24" spans="1:4" s="15" customFormat="1" ht="30">
      <c r="A24" s="24" t="s">
        <v>28</v>
      </c>
      <c r="B24" s="58">
        <f>SUM(B21:B23)</f>
        <v>1046</v>
      </c>
      <c r="C24" s="56">
        <f>SUM(C21:C23)</f>
        <v>1303</v>
      </c>
    </row>
    <row r="25" spans="1:4" s="15" customFormat="1" ht="17.25" customHeight="1">
      <c r="A25" s="22" t="s">
        <v>63</v>
      </c>
      <c r="B25" s="36">
        <v>-1</v>
      </c>
      <c r="C25" s="44">
        <v>4427</v>
      </c>
    </row>
    <row r="26" spans="1:4" s="15" customFormat="1" ht="17.25" customHeight="1">
      <c r="A26" s="24" t="s">
        <v>29</v>
      </c>
      <c r="B26" s="62">
        <f>B24+B25</f>
        <v>1045</v>
      </c>
      <c r="C26" s="56">
        <f>C24+C25</f>
        <v>5730</v>
      </c>
    </row>
    <row r="27" spans="1:4" s="15" customFormat="1" ht="17.25" customHeight="1">
      <c r="A27" s="22" t="s">
        <v>15</v>
      </c>
      <c r="B27" s="63">
        <v>29</v>
      </c>
      <c r="C27" s="44">
        <v>34</v>
      </c>
    </row>
    <row r="28" spans="1:4" s="15" customFormat="1" ht="17.25" customHeight="1">
      <c r="A28" s="24" t="s">
        <v>24</v>
      </c>
      <c r="B28" s="62">
        <f>B26-B27</f>
        <v>1016</v>
      </c>
      <c r="C28" s="56">
        <f>C26-C27</f>
        <v>5696</v>
      </c>
      <c r="D28" s="16"/>
    </row>
    <row r="29" spans="1:4" s="15" customFormat="1" ht="27.75" customHeight="1">
      <c r="A29" s="22" t="s">
        <v>18</v>
      </c>
      <c r="B29" s="64">
        <v>1248.2</v>
      </c>
      <c r="C29" s="45">
        <v>1262.4000000000001</v>
      </c>
    </row>
    <row r="30" spans="1:4" s="15" customFormat="1" ht="27.75" customHeight="1">
      <c r="A30" s="46" t="s">
        <v>35</v>
      </c>
      <c r="B30" s="61">
        <f>(B24-B27)/B29</f>
        <v>0.81477327351385997</v>
      </c>
      <c r="C30" s="61">
        <f>(C24-C27)/C29</f>
        <v>1.0052281368821292</v>
      </c>
    </row>
    <row r="31" spans="1:4" ht="15" customHeight="1">
      <c r="A31" s="25" t="s">
        <v>34</v>
      </c>
      <c r="B31" s="61">
        <f>B28/B29</f>
        <v>0.81397211985258766</v>
      </c>
      <c r="C31" s="61">
        <f>C28/C29</f>
        <v>4.5120405576679339</v>
      </c>
      <c r="D31" s="15"/>
    </row>
    <row r="32" spans="1:4" s="51" customFormat="1" ht="6" customHeight="1">
      <c r="A32" s="11"/>
      <c r="B32" s="12"/>
      <c r="C32" s="12"/>
      <c r="D32" s="11"/>
    </row>
    <row r="33" spans="1:21" s="51" customFormat="1" ht="18.75" customHeight="1">
      <c r="A33" s="200" t="s">
        <v>81</v>
      </c>
      <c r="B33" s="196"/>
      <c r="C33" s="196"/>
      <c r="D33" s="186"/>
      <c r="E33" s="186"/>
      <c r="F33" s="186"/>
      <c r="G33" s="182"/>
      <c r="H33" s="183"/>
      <c r="I33" s="182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</row>
    <row r="34" spans="1:21" s="65" customFormat="1" ht="45" customHeight="1">
      <c r="A34" s="198" t="s">
        <v>79</v>
      </c>
      <c r="B34" s="199"/>
      <c r="C34" s="199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</row>
    <row r="35" spans="1:21" s="51" customFormat="1">
      <c r="A35" s="195"/>
      <c r="B35" s="196"/>
      <c r="C35" s="196"/>
      <c r="D35" s="65"/>
    </row>
    <row r="36" spans="1:21">
      <c r="A36" s="52"/>
      <c r="B36" s="51"/>
      <c r="C36" s="51"/>
      <c r="D36" s="51"/>
    </row>
    <row r="37" spans="1:21">
      <c r="B37" s="60"/>
      <c r="C37" s="60"/>
    </row>
    <row r="38" spans="1:21">
      <c r="B38" s="60"/>
      <c r="C38" s="60"/>
    </row>
    <row r="47" spans="1:21">
      <c r="A47" s="32"/>
    </row>
  </sheetData>
  <mergeCells count="6">
    <mergeCell ref="A1:C1"/>
    <mergeCell ref="A35:C35"/>
    <mergeCell ref="C3:C4"/>
    <mergeCell ref="B3:B4"/>
    <mergeCell ref="A34:C34"/>
    <mergeCell ref="A33:C33"/>
  </mergeCells>
  <phoneticPr fontId="35" type="noConversion"/>
  <pageMargins left="0.15748031496062992" right="0.27559055118110237" top="0.15748031496062992" bottom="0.15748031496062992" header="0.23622047244094491" footer="0.19685039370078741"/>
  <pageSetup paperSize="9" scale="87" orientation="landscape" r:id="rId1"/>
  <headerFooter alignWithMargins="0"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I31"/>
  <sheetViews>
    <sheetView showGridLines="0" zoomScaleNormal="100" workbookViewId="0">
      <selection activeCell="A51" sqref="A51"/>
    </sheetView>
  </sheetViews>
  <sheetFormatPr baseColWidth="10" defaultColWidth="11.42578125" defaultRowHeight="12.75"/>
  <cols>
    <col min="1" max="1" width="76.7109375" style="1" customWidth="1"/>
    <col min="2" max="2" width="11.85546875" style="1" customWidth="1"/>
    <col min="3" max="3" width="2.5703125" style="1" bestFit="1" customWidth="1"/>
    <col min="4" max="4" width="11.85546875" style="1" customWidth="1"/>
    <col min="5" max="5" width="2.5703125" style="34" bestFit="1" customWidth="1"/>
    <col min="6" max="6" width="11.85546875" style="1" customWidth="1"/>
    <col min="7" max="7" width="2.42578125" style="1" customWidth="1"/>
    <col min="8" max="16384" width="11.42578125" style="1"/>
  </cols>
  <sheetData>
    <row r="1" spans="1:9" s="4" customFormat="1" ht="36.950000000000003" customHeight="1">
      <c r="A1" s="189" t="s">
        <v>25</v>
      </c>
      <c r="B1" s="189"/>
      <c r="C1" s="189"/>
      <c r="D1" s="189"/>
      <c r="E1" s="189"/>
      <c r="F1" s="189"/>
      <c r="H1" s="9"/>
    </row>
    <row r="2" spans="1:9" s="4" customFormat="1" ht="11.1" customHeight="1">
      <c r="A2" s="6"/>
      <c r="B2" s="17"/>
      <c r="C2" s="17"/>
      <c r="D2" s="7"/>
      <c r="E2" s="35"/>
      <c r="F2" s="7"/>
      <c r="H2" s="9"/>
    </row>
    <row r="3" spans="1:9" s="8" customFormat="1" ht="15">
      <c r="A3" s="26" t="s">
        <v>23</v>
      </c>
      <c r="B3" s="167" t="s">
        <v>54</v>
      </c>
      <c r="C3" s="163"/>
      <c r="D3" s="181" t="s">
        <v>59</v>
      </c>
      <c r="E3" s="163"/>
      <c r="F3" s="33" t="s">
        <v>26</v>
      </c>
    </row>
    <row r="4" spans="1:9" s="5" customFormat="1" ht="26.1" customHeight="1">
      <c r="A4" s="29" t="s">
        <v>24</v>
      </c>
      <c r="B4" s="67">
        <v>1016</v>
      </c>
      <c r="C4" s="37"/>
      <c r="D4" s="70">
        <v>5696</v>
      </c>
      <c r="E4" s="37"/>
      <c r="F4" s="166">
        <f>+B4/D4-1</f>
        <v>-0.8216292134831461</v>
      </c>
      <c r="G4" s="31"/>
      <c r="H4" s="174"/>
    </row>
    <row r="5" spans="1:9" ht="21.95" customHeight="1">
      <c r="A5" s="28" t="s">
        <v>64</v>
      </c>
      <c r="B5" s="68">
        <v>458</v>
      </c>
      <c r="C5" s="38"/>
      <c r="D5" s="71">
        <v>503</v>
      </c>
      <c r="E5" s="38"/>
      <c r="F5" s="39"/>
      <c r="G5" s="13"/>
    </row>
    <row r="6" spans="1:9" ht="21.95" customHeight="1">
      <c r="A6" s="28" t="s">
        <v>9</v>
      </c>
      <c r="B6" s="68">
        <v>3</v>
      </c>
      <c r="C6" s="40"/>
      <c r="D6" s="71">
        <v>0</v>
      </c>
      <c r="E6" s="40"/>
      <c r="F6" s="39"/>
      <c r="G6" s="13"/>
    </row>
    <row r="7" spans="1:9" ht="21.95" customHeight="1">
      <c r="A7" s="28" t="s">
        <v>52</v>
      </c>
      <c r="B7" s="68">
        <v>56</v>
      </c>
      <c r="C7" s="40"/>
      <c r="D7" s="71">
        <v>36</v>
      </c>
      <c r="E7" s="40"/>
      <c r="F7" s="39"/>
      <c r="G7" s="13"/>
    </row>
    <row r="8" spans="1:9" s="34" customFormat="1" ht="21.95" customHeight="1">
      <c r="A8" s="28" t="s">
        <v>61</v>
      </c>
      <c r="B8" s="68">
        <v>30</v>
      </c>
      <c r="C8" s="40"/>
      <c r="D8" s="71">
        <v>88</v>
      </c>
      <c r="E8" s="40"/>
      <c r="F8" s="39"/>
      <c r="G8" s="13"/>
    </row>
    <row r="9" spans="1:9" s="34" customFormat="1" ht="21.95" customHeight="1">
      <c r="A9" s="28" t="s">
        <v>62</v>
      </c>
      <c r="B9" s="68">
        <v>2</v>
      </c>
      <c r="C9" s="40"/>
      <c r="D9" s="71">
        <v>0</v>
      </c>
      <c r="E9" s="40"/>
      <c r="F9" s="39"/>
      <c r="G9" s="13"/>
    </row>
    <row r="10" spans="1:9" ht="21.95" customHeight="1">
      <c r="A10" s="28" t="s">
        <v>33</v>
      </c>
      <c r="B10" s="68">
        <v>191</v>
      </c>
      <c r="C10" s="38"/>
      <c r="D10" s="71">
        <v>119</v>
      </c>
      <c r="E10" s="38"/>
      <c r="F10" s="39"/>
      <c r="G10" s="13"/>
    </row>
    <row r="11" spans="1:9" ht="21.95" customHeight="1">
      <c r="A11" s="28" t="s">
        <v>65</v>
      </c>
      <c r="B11" s="68">
        <v>49</v>
      </c>
      <c r="C11" s="38"/>
      <c r="D11" s="71">
        <v>0</v>
      </c>
      <c r="E11" s="38"/>
      <c r="F11" s="39"/>
      <c r="G11" s="13"/>
    </row>
    <row r="12" spans="1:9" s="3" customFormat="1" ht="21.75" customHeight="1">
      <c r="A12" s="165" t="s">
        <v>58</v>
      </c>
      <c r="B12" s="68">
        <f>SUM(B13:B18)</f>
        <v>-185</v>
      </c>
      <c r="C12" s="38"/>
      <c r="D12" s="71">
        <f>SUM(D13:D18)</f>
        <v>-248</v>
      </c>
      <c r="E12" s="38"/>
      <c r="F12" s="39"/>
      <c r="G12" s="13"/>
      <c r="H12" s="2"/>
    </row>
    <row r="13" spans="1:9" ht="12.95" customHeight="1">
      <c r="A13" s="69" t="s">
        <v>51</v>
      </c>
      <c r="B13" s="72">
        <v>-122</v>
      </c>
      <c r="C13" s="73"/>
      <c r="D13" s="74">
        <v>-182</v>
      </c>
      <c r="E13" s="73"/>
      <c r="F13" s="39"/>
      <c r="G13" s="18"/>
      <c r="H13" s="3"/>
    </row>
    <row r="14" spans="1:9" ht="12.95" customHeight="1">
      <c r="A14" s="69" t="s">
        <v>52</v>
      </c>
      <c r="B14" s="72">
        <v>-6</v>
      </c>
      <c r="C14" s="73"/>
      <c r="D14" s="74">
        <v>-6</v>
      </c>
      <c r="E14" s="73"/>
      <c r="F14" s="39"/>
      <c r="G14" s="18"/>
      <c r="I14" s="34"/>
    </row>
    <row r="15" spans="1:9" s="34" customFormat="1" ht="12.95" customHeight="1">
      <c r="A15" s="69" t="s">
        <v>61</v>
      </c>
      <c r="B15" s="72">
        <v>-6</v>
      </c>
      <c r="C15" s="73"/>
      <c r="D15" s="74">
        <v>-28</v>
      </c>
      <c r="E15" s="73"/>
      <c r="F15" s="39"/>
      <c r="G15" s="18"/>
    </row>
    <row r="16" spans="1:9" s="34" customFormat="1" ht="12.95" customHeight="1">
      <c r="A16" s="69" t="s">
        <v>62</v>
      </c>
      <c r="B16" s="72">
        <v>-1</v>
      </c>
      <c r="C16" s="73"/>
      <c r="D16" s="74">
        <v>0</v>
      </c>
      <c r="E16" s="73"/>
      <c r="F16" s="39"/>
      <c r="G16" s="18"/>
    </row>
    <row r="17" spans="1:9" s="34" customFormat="1" ht="15">
      <c r="A17" s="69" t="s">
        <v>33</v>
      </c>
      <c r="B17" s="72">
        <v>-52</v>
      </c>
      <c r="C17" s="73"/>
      <c r="D17" s="74">
        <v>-43</v>
      </c>
      <c r="E17" s="73"/>
      <c r="F17" s="39"/>
      <c r="G17" s="18"/>
      <c r="H17" s="1"/>
      <c r="I17" s="1"/>
    </row>
    <row r="18" spans="1:9" ht="15">
      <c r="A18" s="162" t="s">
        <v>48</v>
      </c>
      <c r="B18" s="72">
        <v>2</v>
      </c>
      <c r="C18" s="75"/>
      <c r="D18" s="74">
        <v>11</v>
      </c>
      <c r="E18" s="75"/>
      <c r="F18" s="39"/>
      <c r="G18" s="18"/>
      <c r="H18" s="34"/>
      <c r="I18" s="34"/>
    </row>
    <row r="19" spans="1:9" s="34" customFormat="1" ht="21.75" customHeight="1" collapsed="1">
      <c r="A19" s="28" t="s">
        <v>71</v>
      </c>
      <c r="B19" s="68">
        <v>-66</v>
      </c>
      <c r="C19" s="41"/>
      <c r="D19" s="71">
        <v>0</v>
      </c>
      <c r="E19" s="41"/>
      <c r="F19" s="39"/>
      <c r="G19" s="13"/>
    </row>
    <row r="20" spans="1:9" s="34" customFormat="1" ht="21.75" customHeight="1" collapsed="1">
      <c r="A20" s="28" t="s">
        <v>17</v>
      </c>
      <c r="B20" s="68">
        <v>-1</v>
      </c>
      <c r="C20" s="41"/>
      <c r="D20" s="71">
        <v>-1</v>
      </c>
      <c r="E20" s="41"/>
      <c r="F20" s="39"/>
      <c r="G20" s="13"/>
      <c r="H20" s="1"/>
      <c r="I20" s="1"/>
    </row>
    <row r="21" spans="1:9" ht="28.5" customHeight="1" collapsed="1">
      <c r="A21" s="28" t="s">
        <v>49</v>
      </c>
      <c r="B21" s="68">
        <v>44</v>
      </c>
      <c r="C21" s="41"/>
      <c r="D21" s="71">
        <v>24</v>
      </c>
      <c r="E21" s="41"/>
      <c r="F21" s="39"/>
      <c r="G21" s="13"/>
    </row>
    <row r="22" spans="1:9" ht="21.95" customHeight="1">
      <c r="A22" s="53" t="s">
        <v>72</v>
      </c>
      <c r="B22" s="68">
        <v>1</v>
      </c>
      <c r="C22" s="54"/>
      <c r="D22" s="71">
        <v>-4427</v>
      </c>
      <c r="E22" s="54"/>
      <c r="F22" s="39"/>
      <c r="G22" s="13"/>
      <c r="H22" s="34"/>
      <c r="I22" s="34"/>
    </row>
    <row r="23" spans="1:9" s="34" customFormat="1" ht="21.95" customHeight="1" collapsed="1">
      <c r="A23" s="27" t="s">
        <v>16</v>
      </c>
      <c r="B23" s="67">
        <f>+B4+SUM(B5:B12,B19:B22)</f>
        <v>1598</v>
      </c>
      <c r="C23" s="40"/>
      <c r="D23" s="70">
        <f>+D4+SUM(D5:D12,D19:D22)</f>
        <v>1790</v>
      </c>
      <c r="E23" s="40"/>
      <c r="F23" s="166">
        <f>+B23/D23-1</f>
        <v>-0.10726256983240223</v>
      </c>
      <c r="G23" s="18"/>
      <c r="I23" s="1"/>
    </row>
    <row r="24" spans="1:9" ht="21.95" customHeight="1">
      <c r="A24" s="30" t="s">
        <v>73</v>
      </c>
      <c r="B24" s="66">
        <v>0.81</v>
      </c>
      <c r="C24" s="43"/>
      <c r="D24" s="66">
        <v>4.51</v>
      </c>
      <c r="E24" s="43"/>
      <c r="F24" s="42"/>
      <c r="G24" s="18"/>
      <c r="H24" s="34"/>
      <c r="I24" s="34"/>
    </row>
    <row r="25" spans="1:9" s="34" customFormat="1">
      <c r="A25" s="1"/>
      <c r="B25" s="1"/>
      <c r="C25" s="1"/>
      <c r="D25" s="1"/>
      <c r="F25" s="1"/>
      <c r="G25" s="170"/>
    </row>
    <row r="26" spans="1:9" s="34" customFormat="1">
      <c r="A26" s="201" t="s">
        <v>82</v>
      </c>
      <c r="B26" s="201"/>
      <c r="C26" s="201"/>
      <c r="D26" s="201"/>
      <c r="E26" s="201"/>
      <c r="F26" s="201"/>
      <c r="G26" s="170"/>
    </row>
    <row r="27" spans="1:9" s="34" customFormat="1" ht="25.5" customHeight="1">
      <c r="A27" s="201" t="s">
        <v>74</v>
      </c>
      <c r="B27" s="201"/>
      <c r="C27" s="201"/>
      <c r="D27" s="201"/>
      <c r="E27" s="201"/>
      <c r="F27" s="201"/>
      <c r="G27" s="170"/>
    </row>
    <row r="28" spans="1:9" s="34" customFormat="1" ht="12.75" customHeight="1">
      <c r="A28" s="201" t="s">
        <v>75</v>
      </c>
      <c r="B28" s="201"/>
      <c r="C28" s="201"/>
      <c r="D28" s="201"/>
      <c r="E28" s="201"/>
      <c r="F28" s="201"/>
      <c r="G28" s="170"/>
    </row>
    <row r="29" spans="1:9" s="34" customFormat="1">
      <c r="A29" s="201" t="s">
        <v>76</v>
      </c>
      <c r="B29" s="201"/>
      <c r="C29" s="201"/>
      <c r="D29" s="201"/>
      <c r="E29" s="201"/>
      <c r="F29" s="201"/>
      <c r="G29" s="170"/>
    </row>
    <row r="30" spans="1:9" s="34" customFormat="1" ht="27" customHeight="1">
      <c r="A30" s="201" t="s">
        <v>77</v>
      </c>
      <c r="B30" s="201"/>
      <c r="C30" s="201"/>
      <c r="D30" s="201"/>
      <c r="E30" s="201"/>
      <c r="F30" s="201"/>
      <c r="G30" s="1"/>
    </row>
    <row r="31" spans="1:9" s="34" customFormat="1" ht="27.75" customHeight="1">
      <c r="A31" s="201" t="s">
        <v>78</v>
      </c>
      <c r="B31" s="201"/>
      <c r="C31" s="201"/>
      <c r="D31" s="201"/>
      <c r="E31" s="201"/>
      <c r="F31" s="201"/>
      <c r="G31" s="1"/>
      <c r="I31" s="1"/>
    </row>
  </sheetData>
  <mergeCells count="7">
    <mergeCell ref="A31:F31"/>
    <mergeCell ref="A30:F30"/>
    <mergeCell ref="A1:F1"/>
    <mergeCell ref="A27:F27"/>
    <mergeCell ref="A29:F29"/>
    <mergeCell ref="A26:F26"/>
    <mergeCell ref="A28:F28"/>
  </mergeCells>
  <pageMargins left="0.15748031496062992" right="0.27559055118110237" top="0.15748031496062992" bottom="0.15748031496062992" header="0.23622047244094491" footer="0.19685039370078741"/>
  <pageSetup paperSize="9" scale="93" orientation="landscape" r:id="rId1"/>
  <headerFooter alignWithMargins="0">
    <oddFooter>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Business Net Income Q1 2018</vt:lpstr>
      <vt:lpstr>Consolidated P&amp;L</vt:lpstr>
      <vt:lpstr>Reconciliation Q1 2018</vt:lpstr>
      <vt:lpstr>'Business Net Income Q1 2018'!Zone_d_impression</vt:lpstr>
      <vt:lpstr>'Consolidated P&amp;L'!Zone_d_impression</vt:lpstr>
      <vt:lpstr>'Reconciliation Q1 2018'!Zone_d_impression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I0150149</dc:creator>
  <cp:lastModifiedBy>Bertout, Cecile SA/FR</cp:lastModifiedBy>
  <cp:lastPrinted>2018-04-20T08:21:40Z</cp:lastPrinted>
  <dcterms:created xsi:type="dcterms:W3CDTF">2012-01-27T10:37:28Z</dcterms:created>
  <dcterms:modified xsi:type="dcterms:W3CDTF">2018-04-25T15:04:25Z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1001425672</vt:i4>
  </property>
  <property fmtid="{D5CDD505-2E9C-101B-9397-08002B2CF9AE}" pid="4" name="_NewReviewCycle">
    <vt:lpwstr/>
  </property>
  <property fmtid="{D5CDD505-2E9C-101B-9397-08002B2CF9AE}" pid="5" name="_EmailSubject">
    <vt:lpwstr>[CONFIDENTIEL] One SNF - sanofi.com/investors /  Page modification / 9684 [New comment]</vt:lpwstr>
  </property>
  <property fmtid="{D5CDD505-2E9C-101B-9397-08002B2CF9AE}" pid="6" name="_AuthorEmail">
    <vt:lpwstr>Victor.Rouault@sanofi.com</vt:lpwstr>
  </property>
  <property fmtid="{D5CDD505-2E9C-101B-9397-08002B2CF9AE}" pid="7" name="_AuthorEmailDisplayName">
    <vt:lpwstr>Rouault, Victor /FR</vt:lpwstr>
  </property>
  <property fmtid="{D5CDD505-2E9C-101B-9397-08002B2CF9AE}" pid="8" name="_PreviousAdHocReviewCycleID">
    <vt:i4>236683764</vt:i4>
  </property>
</Properties>
</file>