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15" windowWidth="15195" windowHeight="6930" tabRatio="615"/>
  </bookViews>
  <sheets>
    <sheet name="Business Net Income Q1 2019" sheetId="16" r:id="rId1"/>
    <sheet name="Consolidated P&amp;L" sheetId="1" r:id="rId2"/>
    <sheet name="Reconciliation Q1 2019" sheetId="7" r:id="rId3"/>
  </sheets>
  <definedNames>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ENUE" hidden="1">"c1122"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Z_SCORE" hidden="1">"c1339"</definedName>
    <definedName name="_xlnm.Print_Area" localSheetId="0">'Business Net Income Q1 2019'!$A$1:$T$34</definedName>
    <definedName name="_xlnm.Print_Area" localSheetId="1">'Consolidated P&amp;L'!$A$1:$C$35</definedName>
    <definedName name="_xlnm.Print_Area" localSheetId="2">'Reconciliation Q1 2019'!$A$1:$F$31</definedName>
  </definedNames>
  <calcPr calcId="145621"/>
</workbook>
</file>

<file path=xl/calcChain.xml><?xml version="1.0" encoding="utf-8"?>
<calcChain xmlns="http://schemas.openxmlformats.org/spreadsheetml/2006/main">
  <c r="B24" i="7" l="1"/>
  <c r="B13" i="7"/>
  <c r="D7" i="16" l="1"/>
  <c r="D5" i="16"/>
  <c r="D6" i="16"/>
  <c r="R21" i="16" l="1"/>
  <c r="O9" i="16" l="1"/>
  <c r="O18" i="16" s="1"/>
  <c r="K14" i="16"/>
  <c r="K12" i="16"/>
  <c r="K9" i="16"/>
  <c r="K10" i="16" s="1"/>
  <c r="K8" i="16"/>
  <c r="F8" i="16"/>
  <c r="K18" i="16" l="1"/>
  <c r="K19" i="16" s="1"/>
  <c r="C14" i="16"/>
  <c r="C12" i="16"/>
  <c r="C9" i="16"/>
  <c r="C10" i="16" s="1"/>
  <c r="C8" i="16"/>
  <c r="C18" i="16" l="1"/>
  <c r="C19" i="16" s="1"/>
  <c r="B8" i="1"/>
  <c r="B18" i="1" s="1"/>
  <c r="B21" i="1" s="1"/>
  <c r="B24" i="1" s="1"/>
  <c r="B30" i="1" l="1"/>
  <c r="B26" i="1"/>
  <c r="B28" i="1" s="1"/>
  <c r="B31" i="1" s="1"/>
  <c r="F4" i="7" l="1"/>
  <c r="D11" i="16" l="1"/>
  <c r="H13" i="16"/>
  <c r="H11" i="16"/>
  <c r="H7" i="16"/>
  <c r="H6" i="16"/>
  <c r="H5" i="16"/>
  <c r="L13" i="16"/>
  <c r="L11" i="16"/>
  <c r="L7" i="16"/>
  <c r="L6" i="16"/>
  <c r="L5" i="16"/>
  <c r="P13" i="16"/>
  <c r="P11" i="16"/>
  <c r="P7" i="16"/>
  <c r="P6" i="16"/>
  <c r="P5" i="16"/>
  <c r="C8" i="1" l="1"/>
  <c r="C18" i="1" s="1"/>
  <c r="C21" i="1" s="1"/>
  <c r="C24" i="1" s="1"/>
  <c r="C30" i="1" s="1"/>
  <c r="C26" i="1" l="1"/>
  <c r="C28" i="1" s="1"/>
  <c r="C31" i="1" s="1"/>
  <c r="G14" i="16"/>
  <c r="G12" i="16"/>
  <c r="N9" i="16"/>
  <c r="N18" i="16" s="1"/>
  <c r="J14" i="16"/>
  <c r="J12" i="16"/>
  <c r="J9" i="16"/>
  <c r="J10" i="16" s="1"/>
  <c r="J8" i="16"/>
  <c r="F14" i="16"/>
  <c r="F12" i="16"/>
  <c r="F9" i="16"/>
  <c r="F18" i="16" s="1"/>
  <c r="F19" i="16" s="1"/>
  <c r="S15" i="16"/>
  <c r="D13" i="16"/>
  <c r="S17" i="16"/>
  <c r="S16" i="16"/>
  <c r="S11" i="16"/>
  <c r="S7" i="16"/>
  <c r="S6" i="16"/>
  <c r="S5" i="16"/>
  <c r="R17" i="16"/>
  <c r="R16" i="16"/>
  <c r="R15" i="16"/>
  <c r="R13" i="16"/>
  <c r="R11" i="16"/>
  <c r="R7" i="16"/>
  <c r="R6" i="16"/>
  <c r="R5" i="16"/>
  <c r="T6" i="16" l="1"/>
  <c r="S12" i="16"/>
  <c r="T5" i="16"/>
  <c r="T7" i="16"/>
  <c r="P9" i="16"/>
  <c r="T11" i="16"/>
  <c r="F10" i="16"/>
  <c r="S8" i="16"/>
  <c r="J18" i="16"/>
  <c r="J19" i="16" s="1"/>
  <c r="S9" i="16"/>
  <c r="S13" i="16"/>
  <c r="S14" i="16" l="1"/>
  <c r="T13" i="16"/>
  <c r="S10" i="16"/>
  <c r="S18" i="16"/>
  <c r="S23" i="16" s="1"/>
  <c r="S19" i="16" l="1"/>
  <c r="G9" i="16"/>
  <c r="G8" i="16"/>
  <c r="H9" i="16" l="1"/>
  <c r="G10" i="16"/>
  <c r="G18" i="16"/>
  <c r="D13" i="7"/>
  <c r="D24" i="7" s="1"/>
  <c r="G19" i="16" l="1"/>
  <c r="H18" i="16"/>
  <c r="F24" i="7"/>
  <c r="L9" i="16" l="1"/>
  <c r="S24" i="16"/>
  <c r="S25" i="16" s="1"/>
  <c r="R9" i="16"/>
  <c r="B9" i="16"/>
  <c r="B18" i="16" s="1"/>
  <c r="P18" i="16"/>
  <c r="D18" i="16" l="1"/>
  <c r="L18" i="16"/>
  <c r="D9" i="16"/>
  <c r="R18" i="16"/>
  <c r="T9" i="16"/>
  <c r="R24" i="16" l="1"/>
  <c r="R25" i="16" s="1"/>
  <c r="R23" i="16"/>
  <c r="T18" i="16"/>
  <c r="R19" i="16"/>
  <c r="R14" i="16"/>
  <c r="R12" i="16"/>
  <c r="R10" i="16"/>
  <c r="R8" i="16"/>
  <c r="B19" i="16"/>
  <c r="B14" i="16"/>
  <c r="B12" i="16"/>
  <c r="B10" i="16"/>
  <c r="B8" i="16"/>
  <c r="T27" i="16"/>
  <c r="T24" i="16" l="1"/>
</calcChain>
</file>

<file path=xl/sharedStrings.xml><?xml version="1.0" encoding="utf-8"?>
<sst xmlns="http://schemas.openxmlformats.org/spreadsheetml/2006/main" count="111" uniqueCount="79">
  <si>
    <t>Net sales</t>
  </si>
  <si>
    <t>Other revenues</t>
  </si>
  <si>
    <t>Cost of sales</t>
  </si>
  <si>
    <t>Gross profit</t>
  </si>
  <si>
    <t>Research and development expenses</t>
  </si>
  <si>
    <t>Selling and general expenses</t>
  </si>
  <si>
    <t>Other operating income</t>
  </si>
  <si>
    <t>Other operating expenses</t>
  </si>
  <si>
    <t>Amortization of intangible assets</t>
  </si>
  <si>
    <t>Impairment of intangible assets</t>
  </si>
  <si>
    <t>Operating income</t>
  </si>
  <si>
    <t>Financial income</t>
  </si>
  <si>
    <t>Income before tax and associates and joint ventures</t>
  </si>
  <si>
    <t>Income tax expense</t>
  </si>
  <si>
    <t>Share of profit / loss of associates and joint ventures</t>
  </si>
  <si>
    <t>Net income attributable to non-controlling interests</t>
  </si>
  <si>
    <t>Business net income</t>
  </si>
  <si>
    <t>Share of items listed above attributable to non-controlling interests</t>
  </si>
  <si>
    <t>Average number of shares outstanding (million)</t>
  </si>
  <si>
    <t>Pharmaceuticals</t>
  </si>
  <si>
    <t>Vaccines</t>
  </si>
  <si>
    <t>As % of net sales</t>
  </si>
  <si>
    <t>Business operating income</t>
  </si>
  <si>
    <t>€ million</t>
  </si>
  <si>
    <t>Net income attributable to equity holders of Sanofi</t>
  </si>
  <si>
    <t>Reconciliation of business net income to consolidated net income attributable to equity holders of Sanofi</t>
  </si>
  <si>
    <t>Change</t>
  </si>
  <si>
    <t>Financial expenses</t>
  </si>
  <si>
    <t>Net income excluding the held for exchange Animal Health business</t>
  </si>
  <si>
    <t xml:space="preserve">Net income </t>
  </si>
  <si>
    <t>Total Group</t>
  </si>
  <si>
    <t>Gross Profit</t>
  </si>
  <si>
    <t>CONSOLIDATED INCOME STATEMENTS</t>
  </si>
  <si>
    <t>Restructuring costs and similar items</t>
  </si>
  <si>
    <t>IFRS Earnings per share (in euros)</t>
  </si>
  <si>
    <t>Earnings per share excluding the held for exchange Animal Health Business (in euros)</t>
  </si>
  <si>
    <t>Tax rate**</t>
  </si>
  <si>
    <t xml:space="preserve">  Cost of Sales</t>
  </si>
  <si>
    <t xml:space="preserve">  Research and development expenses</t>
  </si>
  <si>
    <t xml:space="preserve">  As % of net sales</t>
  </si>
  <si>
    <t xml:space="preserve">  Selling and general expenses</t>
  </si>
  <si>
    <t xml:space="preserve">  Other operating income/expenses</t>
  </si>
  <si>
    <t xml:space="preserve">  Net income attributable to non controlling interests </t>
  </si>
  <si>
    <t>Financial income &amp; expenses</t>
  </si>
  <si>
    <t>Income tax expenses</t>
  </si>
  <si>
    <t>Business earnings / share (in €)***</t>
  </si>
  <si>
    <t xml:space="preserve">  Share of profit/loss of associates* and joint-ventures</t>
  </si>
  <si>
    <t xml:space="preserve">    Other tax effects</t>
  </si>
  <si>
    <t>Restructuring costs of associates and joint-ventures, and expenses arising from the impact of acquisitions on associates and joint-ventures</t>
  </si>
  <si>
    <t xml:space="preserve">  Other revenues</t>
  </si>
  <si>
    <t>Amortization &amp; impairment of intangible assets</t>
  </si>
  <si>
    <t>Fair value remeasurement of contingent consideration</t>
  </si>
  <si>
    <t>Consumer Healthcare</t>
  </si>
  <si>
    <t>Q1 2018</t>
  </si>
  <si>
    <r>
      <t>Tax effect of items listed above</t>
    </r>
    <r>
      <rPr>
        <sz val="10"/>
        <rFont val="Arial"/>
        <family val="2"/>
      </rPr>
      <t>:</t>
    </r>
  </si>
  <si>
    <t>Expenses arising from the impact of business combinations on inventories</t>
  </si>
  <si>
    <t>Other expenses related to business combinations</t>
  </si>
  <si>
    <r>
      <t>*</t>
    </r>
    <r>
      <rPr>
        <i/>
        <sz val="10"/>
        <color theme="0"/>
        <rFont val="Arial"/>
        <family val="2"/>
      </rPr>
      <t>**</t>
    </r>
    <r>
      <rPr>
        <i/>
        <sz val="10"/>
        <rFont val="Arial"/>
        <family val="2"/>
      </rPr>
      <t xml:space="preserve"> Net of tax.</t>
    </r>
  </si>
  <si>
    <r>
      <t>**</t>
    </r>
    <r>
      <rPr>
        <i/>
        <sz val="10"/>
        <color theme="0"/>
        <rFont val="Arial"/>
        <family val="2"/>
      </rPr>
      <t>*</t>
    </r>
    <r>
      <rPr>
        <i/>
        <sz val="10"/>
        <rFont val="Arial"/>
        <family val="2"/>
      </rPr>
      <t xml:space="preserve"> Determined on the basis of Business income before tax, associates, and non-controlling interests.</t>
    </r>
  </si>
  <si>
    <t>Business net income statement - Q1 2019</t>
  </si>
  <si>
    <t>Q1 2019</t>
  </si>
  <si>
    <t xml:space="preserve">Q1 2018 </t>
  </si>
  <si>
    <r>
      <t xml:space="preserve">Others </t>
    </r>
    <r>
      <rPr>
        <b/>
        <vertAlign val="superscript"/>
        <sz val="10"/>
        <rFont val="Arial"/>
        <family val="2"/>
      </rPr>
      <t>(1)</t>
    </r>
  </si>
  <si>
    <r>
      <rPr>
        <i/>
        <vertAlign val="superscript"/>
        <sz val="10"/>
        <rFont val="Arial"/>
        <family val="2"/>
      </rPr>
      <t>(1)</t>
    </r>
    <r>
      <rPr>
        <i/>
        <sz val="10"/>
        <rFont val="Arial"/>
        <family val="2"/>
      </rPr>
      <t xml:space="preserve"> Other includes the cost of global support functions (Medical Affairs, External Affairs, Finance, Human Resources, Information Solution &amp; Technologies, Sanofi Business Services, etc…)</t>
    </r>
  </si>
  <si>
    <t xml:space="preserve">Animal Health items </t>
  </si>
  <si>
    <t>*** Based on an average number of shares outstanding of 1,245.8 million in the first quarter of 2019 and 1,248.2 million in the first quarter of 2018.</t>
  </si>
  <si>
    <r>
      <t>Other gains and losses and litigation</t>
    </r>
    <r>
      <rPr>
        <vertAlign val="superscript"/>
        <sz val="10"/>
        <color theme="1"/>
        <rFont val="Arial"/>
        <family val="2"/>
      </rPr>
      <t>(1)</t>
    </r>
  </si>
  <si>
    <t>(1)  In 2018, separation costs for the European Generics business divestiture.</t>
  </si>
  <si>
    <t xml:space="preserve">Net income from the held for exchange Animal Health Business </t>
  </si>
  <si>
    <r>
      <t>Amortization of intangible assets</t>
    </r>
    <r>
      <rPr>
        <vertAlign val="superscript"/>
        <sz val="10"/>
        <color theme="1"/>
        <rFont val="Arial"/>
        <family val="2"/>
      </rPr>
      <t>(1)</t>
    </r>
  </si>
  <si>
    <r>
      <t>Other gains and losses, and litigation</t>
    </r>
    <r>
      <rPr>
        <vertAlign val="superscript"/>
        <sz val="10"/>
        <color theme="1"/>
        <rFont val="Arial"/>
        <family val="2"/>
      </rPr>
      <t xml:space="preserve"> (2)</t>
    </r>
  </si>
  <si>
    <r>
      <t xml:space="preserve">Effects of IFRS 16 on Lease accounting </t>
    </r>
    <r>
      <rPr>
        <vertAlign val="superscript"/>
        <sz val="10"/>
        <rFont val="Arial"/>
        <family val="2"/>
      </rPr>
      <t xml:space="preserve">(3) </t>
    </r>
  </si>
  <si>
    <r>
      <t>Other tax items</t>
    </r>
    <r>
      <rPr>
        <vertAlign val="superscript"/>
        <sz val="10"/>
        <color theme="1"/>
        <rFont val="Arial"/>
        <family val="2"/>
      </rPr>
      <t xml:space="preserve"> (4)</t>
    </r>
  </si>
  <si>
    <r>
      <t>IFRS earnings per share</t>
    </r>
    <r>
      <rPr>
        <b/>
        <vertAlign val="superscript"/>
        <sz val="12"/>
        <color theme="1"/>
        <rFont val="Arial"/>
        <family val="2"/>
      </rPr>
      <t xml:space="preserve">(5) </t>
    </r>
    <r>
      <rPr>
        <b/>
        <sz val="12"/>
        <color theme="1"/>
        <rFont val="Arial"/>
        <family val="2"/>
      </rPr>
      <t>(in euros)</t>
    </r>
  </si>
  <si>
    <t>(2) In 2018, separation costs for the European Generics business divestiture.</t>
  </si>
  <si>
    <t>(3) Impact of new lease standard IFRS 16, is effective January 1, 2019 using the modified retrospective transition method (no restatement of prior periods), since Business Net Income remains reported as previously under IAS 17 and related interpretations for comparison purposes.</t>
  </si>
  <si>
    <t>(4) In 2018, mainly due to US tax reform.</t>
  </si>
  <si>
    <t>(1)  Of which related to amortization expense generated by the remeasurement of intangible assets as part of business combinations:  €527 million in the first quarter of 2019 and €425 million in the first quarter of 2018.</t>
  </si>
  <si>
    <t>(5)  Based on an average number of shares outstanding of 1,245.8 million in the first quarter of 2019 and 1,248.2 million in the first quarter of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</si>
</sst>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0.00\ &quot;€&quot;_-;\-* #,##0.00\ &quot;€&quot;_-;_-* &quot;-&quot;??\ &quot;€&quot;_-;_-@_-"/>
    <numFmt numFmtId="164" formatCode="_-* #,##0.00_-;\-* #,##0.00_-;_-* &quot;-&quot;??_-;_-@_-"/>
    <numFmt numFmtId="165" formatCode="#,##0&quot; &quot;;\(#,##0\)"/>
    <numFmt numFmtId="166" formatCode="#,##0;\(#,##0\)"/>
    <numFmt numFmtId="167" formatCode="_-* #,##0.00\ _D_M_-;\-* #,##0.00\ _D_M_-;_-* &quot;-&quot;??\ _D_M_-;_-@_-"/>
    <numFmt numFmtId="168" formatCode="_-* #,##0\ _D_M_-;\-* #,##0\ _D_M_-;_-* &quot;-&quot;\ _D_M_-;_-@_-"/>
    <numFmt numFmtId="169" formatCode="_-* #,##0\ &quot;DM&quot;_-;\-* #,##0\ &quot;DM&quot;_-;_-* &quot;-&quot;\ &quot;DM&quot;_-;_-@_-"/>
    <numFmt numFmtId="170" formatCode="_-* #,##0.00\ &quot;DM&quot;_-;\-* #,##0.00\ &quot;DM&quot;_-;_-* &quot;-&quot;??\ &quot;DM&quot;_-;_-@_-"/>
    <numFmt numFmtId="171" formatCode="#,##0;\(#,##0\);&quot;-&quot;"/>
    <numFmt numFmtId="172" formatCode="#,##0.000;\(#,##0.000\)"/>
    <numFmt numFmtId="173" formatCode="0.0%"/>
    <numFmt numFmtId="174" formatCode="##,##0.0%;\ \(####0.0%\);\ \-"/>
    <numFmt numFmtId="175" formatCode="#,##0.0;\(#,##0.0\);&quot;-&quot;"/>
    <numFmt numFmtId="176" formatCode="_-* #,##0\ _€_-;\-* #,##0\ _€_-;_-* &quot;-&quot;??\ _€_-;_-@_-"/>
    <numFmt numFmtId="177" formatCode="#,##0;\(#,##0\);\-"/>
    <numFmt numFmtId="178" formatCode="#,##0.00;\(#,##0.00\);\-"/>
    <numFmt numFmtId="179" formatCode="#,##0.0;\(#,##0.0\);\-"/>
    <numFmt numFmtId="180" formatCode="0.00000"/>
  </numFmts>
  <fonts count="80">
    <font>
      <sz val="10"/>
      <name val="Arial"/>
    </font>
    <font>
      <sz val="11"/>
      <color theme="1"/>
      <name val="Calibri"/>
      <family val="2"/>
      <scheme val="minor"/>
    </font>
    <font>
      <sz val="10"/>
      <name val="Arial"/>
      <family val="2"/>
    </font>
    <font>
      <sz val="10"/>
      <name val="Arial"/>
      <family val="2"/>
    </font>
    <font>
      <sz val="10"/>
      <color indexed="9"/>
      <name val="Arial"/>
      <family val="2"/>
    </font>
    <font>
      <i/>
      <sz val="10"/>
      <color indexed="13"/>
      <name val="Arial"/>
      <family val="2"/>
    </font>
    <font>
      <sz val="10"/>
      <color indexed="13"/>
      <name val="Arial"/>
      <family val="2"/>
    </font>
    <font>
      <b/>
      <i/>
      <sz val="9"/>
      <name val="Arial"/>
      <family val="2"/>
    </font>
    <font>
      <b/>
      <sz val="9"/>
      <name val="Arial"/>
      <family val="2"/>
    </font>
    <font>
      <sz val="8"/>
      <name val="Arial"/>
      <family val="2"/>
    </font>
    <font>
      <i/>
      <sz val="10"/>
      <name val="Arial"/>
      <family val="2"/>
    </font>
    <font>
      <sz val="11"/>
      <color indexed="63"/>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54"/>
      <name val="Calibri"/>
      <family val="2"/>
    </font>
    <font>
      <sz val="11"/>
      <color indexed="20"/>
      <name val="Calibri"/>
      <family val="2"/>
    </font>
    <font>
      <sz val="10"/>
      <name val="Geneva"/>
    </font>
    <font>
      <sz val="11"/>
      <color indexed="60"/>
      <name val="Calibri"/>
      <family val="2"/>
    </font>
    <font>
      <b/>
      <sz val="11"/>
      <color indexed="18"/>
      <name val="Times New Roman"/>
      <family val="1"/>
    </font>
    <font>
      <sz val="12"/>
      <color indexed="18"/>
      <name val="MS Sans Serif"/>
      <family val="2"/>
    </font>
    <font>
      <b/>
      <sz val="12"/>
      <color indexed="9"/>
      <name val="Times New Roman"/>
      <family val="1"/>
    </font>
    <font>
      <b/>
      <sz val="11"/>
      <color indexed="18"/>
      <name val="Arial Narrow"/>
      <family val="2"/>
    </font>
    <font>
      <b/>
      <sz val="12"/>
      <color indexed="18"/>
      <name val="Times New Roman"/>
      <family val="1"/>
    </font>
    <font>
      <sz val="11"/>
      <color indexed="56"/>
      <name val="Arial"/>
      <family val="2"/>
    </font>
    <font>
      <b/>
      <sz val="20"/>
      <color indexed="9"/>
      <name val="Times New Roman"/>
      <family val="1"/>
    </font>
    <font>
      <sz val="11"/>
      <color indexed="17"/>
      <name val="Calibri"/>
      <family val="2"/>
    </font>
    <font>
      <b/>
      <sz val="11"/>
      <color indexed="63"/>
      <name val="Calibri"/>
      <family val="2"/>
    </font>
    <font>
      <i/>
      <sz val="11"/>
      <color indexed="23"/>
      <name val="Calibri"/>
      <family val="2"/>
    </font>
    <font>
      <b/>
      <sz val="18"/>
      <color indexed="16"/>
      <name val="Cambria"/>
      <family val="2"/>
    </font>
    <font>
      <b/>
      <sz val="15"/>
      <color indexed="16"/>
      <name val="Calibri"/>
      <family val="2"/>
    </font>
    <font>
      <b/>
      <sz val="13"/>
      <color indexed="16"/>
      <name val="Calibri"/>
      <family val="2"/>
    </font>
    <font>
      <b/>
      <sz val="11"/>
      <color indexed="16"/>
      <name val="Calibri"/>
      <family val="2"/>
    </font>
    <font>
      <b/>
      <sz val="11"/>
      <color indexed="9"/>
      <name val="Calibri"/>
      <family val="2"/>
    </font>
    <font>
      <sz val="8"/>
      <name val="Arial"/>
      <family val="2"/>
    </font>
    <font>
      <sz val="11"/>
      <name val="Times New Roman"/>
      <family val="1"/>
    </font>
    <font>
      <b/>
      <sz val="10"/>
      <name val="Arial"/>
      <family val="2"/>
    </font>
    <font>
      <u/>
      <sz val="10"/>
      <color indexed="14"/>
      <name val="MS Sans Serif"/>
      <family val="2"/>
    </font>
    <font>
      <sz val="18"/>
      <name val="Times New Roman"/>
      <family val="1"/>
    </font>
    <font>
      <b/>
      <sz val="13"/>
      <name val="Times New Roman"/>
      <family val="1"/>
    </font>
    <font>
      <b/>
      <i/>
      <sz val="12"/>
      <name val="Times New Roman"/>
      <family val="1"/>
    </font>
    <font>
      <i/>
      <sz val="12"/>
      <name val="Times New Roman"/>
      <family val="1"/>
    </font>
    <font>
      <sz val="10"/>
      <name val="Courier"/>
      <family val="3"/>
    </font>
    <font>
      <b/>
      <sz val="12"/>
      <color indexed="62"/>
      <name val="Arial"/>
      <family val="2"/>
    </font>
    <font>
      <sz val="12"/>
      <color indexed="62"/>
      <name val="Arial"/>
      <family val="2"/>
    </font>
    <font>
      <b/>
      <sz val="16"/>
      <color indexed="62"/>
      <name val="Arial"/>
      <family val="2"/>
    </font>
    <font>
      <sz val="10"/>
      <color indexed="62"/>
      <name val="Arial"/>
      <family val="2"/>
    </font>
    <font>
      <sz val="10"/>
      <color indexed="62"/>
      <name val="Geneva"/>
    </font>
    <font>
      <vertAlign val="superscript"/>
      <sz val="7"/>
      <color indexed="62"/>
      <name val="Geneva"/>
    </font>
    <font>
      <b/>
      <sz val="16"/>
      <color indexed="20"/>
      <name val="Arial"/>
      <family val="2"/>
    </font>
    <font>
      <sz val="10"/>
      <color rgb="FFFF0000"/>
      <name val="Arial"/>
      <family val="2"/>
    </font>
    <font>
      <sz val="12"/>
      <color rgb="FFFF0000"/>
      <name val="Arial"/>
      <family val="2"/>
    </font>
    <font>
      <b/>
      <sz val="10"/>
      <color theme="1"/>
      <name val="Arial"/>
      <family val="2"/>
    </font>
    <font>
      <sz val="10"/>
      <color theme="1"/>
      <name val="Arial"/>
      <family val="2"/>
    </font>
    <font>
      <i/>
      <sz val="9"/>
      <color theme="1"/>
      <name val="Arial"/>
      <family val="2"/>
    </font>
    <font>
      <vertAlign val="superscript"/>
      <sz val="10"/>
      <color theme="1"/>
      <name val="Arial"/>
      <family val="2"/>
    </font>
    <font>
      <i/>
      <sz val="10"/>
      <color theme="1"/>
      <name val="Arial"/>
      <family val="2"/>
    </font>
    <font>
      <b/>
      <sz val="11"/>
      <color theme="1"/>
      <name val="Arial"/>
      <family val="2"/>
    </font>
    <font>
      <b/>
      <i/>
      <sz val="11"/>
      <color theme="1"/>
      <name val="Arial"/>
      <family val="2"/>
    </font>
    <font>
      <b/>
      <sz val="12"/>
      <color theme="1"/>
      <name val="Arial"/>
      <family val="2"/>
    </font>
    <font>
      <vertAlign val="superscript"/>
      <sz val="8"/>
      <name val="Arial"/>
      <family val="2"/>
    </font>
    <font>
      <sz val="10"/>
      <name val="Arial"/>
      <family val="2"/>
    </font>
    <font>
      <sz val="10"/>
      <color indexed="16"/>
      <name val="Arial"/>
      <family val="2"/>
    </font>
    <font>
      <b/>
      <i/>
      <sz val="10"/>
      <name val="Arial"/>
      <family val="2"/>
    </font>
    <font>
      <sz val="10"/>
      <name val="Arial"/>
      <family val="2"/>
    </font>
    <font>
      <b/>
      <vertAlign val="superscript"/>
      <sz val="12"/>
      <color theme="1"/>
      <name val="Arial"/>
      <family val="2"/>
    </font>
    <font>
      <b/>
      <vertAlign val="superscript"/>
      <sz val="10"/>
      <color theme="1"/>
      <name val="Arial"/>
      <family val="2"/>
    </font>
    <font>
      <sz val="10"/>
      <color indexed="30"/>
      <name val="Arial"/>
      <family val="2"/>
    </font>
    <font>
      <b/>
      <sz val="12"/>
      <name val="Arial"/>
      <family val="2"/>
    </font>
    <font>
      <b/>
      <i/>
      <sz val="12"/>
      <name val="Arial"/>
      <family val="2"/>
    </font>
    <font>
      <b/>
      <sz val="10"/>
      <color indexed="30"/>
      <name val="Arial"/>
      <family val="2"/>
    </font>
    <font>
      <i/>
      <sz val="10"/>
      <color indexed="16"/>
      <name val="Arial"/>
      <family val="2"/>
    </font>
    <font>
      <i/>
      <sz val="9"/>
      <name val="Arial"/>
      <family val="2"/>
    </font>
    <font>
      <b/>
      <vertAlign val="superscript"/>
      <sz val="10"/>
      <name val="Arial"/>
      <family val="2"/>
    </font>
    <font>
      <vertAlign val="superscript"/>
      <sz val="11"/>
      <name val="Arial"/>
      <family val="2"/>
    </font>
    <font>
      <i/>
      <sz val="10"/>
      <color theme="0"/>
      <name val="Arial"/>
      <family val="2"/>
    </font>
    <font>
      <i/>
      <vertAlign val="superscript"/>
      <sz val="10"/>
      <name val="Arial"/>
      <family val="2"/>
    </font>
    <font>
      <vertAlign val="superscript"/>
      <sz val="10"/>
      <name val="Arial"/>
      <family val="2"/>
    </font>
    <font>
      <i/>
      <vertAlign val="superscript"/>
      <sz val="11"/>
      <name val="Arial"/>
      <family val="2"/>
    </font>
  </fonts>
  <fills count="34">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54"/>
        <bgColor indexed="64"/>
      </patternFill>
    </fill>
    <fill>
      <patternFill patternType="solid">
        <fgColor indexed="48"/>
        <bgColor indexed="64"/>
      </patternFill>
    </fill>
    <fill>
      <patternFill patternType="solid">
        <fgColor indexed="26"/>
        <bgColor indexed="64"/>
      </patternFill>
    </fill>
    <fill>
      <patternFill patternType="solid">
        <fgColor indexed="27"/>
        <bgColor indexed="64"/>
      </patternFill>
    </fill>
    <fill>
      <patternFill patternType="solid">
        <fgColor indexed="8"/>
      </patternFill>
    </fill>
    <fill>
      <patternFill patternType="solid">
        <fgColor indexed="47"/>
      </patternFill>
    </fill>
    <fill>
      <patternFill patternType="solid">
        <fgColor indexed="26"/>
      </patternFill>
    </fill>
    <fill>
      <patternFill patternType="solid">
        <fgColor indexed="58"/>
      </patternFill>
    </fill>
    <fill>
      <patternFill patternType="solid">
        <fgColor indexed="2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62"/>
      </patternFill>
    </fill>
    <fill>
      <patternFill patternType="solid">
        <fgColor indexed="56"/>
      </patternFill>
    </fill>
    <fill>
      <patternFill patternType="solid">
        <fgColor indexed="45"/>
      </patternFill>
    </fill>
    <fill>
      <patternFill patternType="solid">
        <fgColor indexed="9"/>
      </patternFill>
    </fill>
    <fill>
      <patternFill patternType="solid">
        <fgColor indexed="43"/>
        <bgColor indexed="64"/>
      </patternFill>
    </fill>
    <fill>
      <patternFill patternType="solid">
        <fgColor indexed="39"/>
      </patternFill>
    </fill>
    <fill>
      <patternFill patternType="lightUp">
        <fgColor indexed="54"/>
        <bgColor indexed="22"/>
      </patternFill>
    </fill>
    <fill>
      <patternFill patternType="solid">
        <fgColor indexed="9"/>
        <bgColor indexed="64"/>
      </patternFill>
    </fill>
    <fill>
      <patternFill patternType="solid">
        <fgColor indexed="42"/>
      </patternFill>
    </fill>
    <fill>
      <patternFill patternType="solid">
        <fgColor indexed="55"/>
      </patternFill>
    </fill>
    <fill>
      <patternFill patternType="solid">
        <fgColor theme="0"/>
        <bgColor indexed="64"/>
      </patternFill>
    </fill>
    <fill>
      <patternFill patternType="solid">
        <fgColor rgb="FFEFE5D2"/>
        <bgColor indexed="64"/>
      </patternFill>
    </fill>
    <fill>
      <patternFill patternType="solid">
        <fgColor rgb="FFCDD3EB"/>
        <bgColor indexed="64"/>
      </patternFill>
    </fill>
    <fill>
      <patternFill patternType="solid">
        <fgColor rgb="FFD4E0AE"/>
        <bgColor indexed="64"/>
      </patternFill>
    </fill>
    <fill>
      <patternFill patternType="solid">
        <fgColor rgb="FFFFFF00"/>
        <bgColor indexed="64"/>
      </patternFill>
    </fill>
  </fills>
  <borders count="1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right/>
      <top style="thick">
        <color indexed="44"/>
      </top>
      <bottom style="thick">
        <color indexed="44"/>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8"/>
      </bottom>
      <diagonal/>
    </border>
    <border>
      <left/>
      <right/>
      <top/>
      <bottom style="medium">
        <color indexed="8"/>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s>
  <cellStyleXfs count="109">
    <xf numFmtId="0" fontId="0" fillId="0" borderId="0"/>
    <xf numFmtId="0" fontId="2" fillId="0" borderId="0"/>
    <xf numFmtId="0" fontId="3" fillId="2" borderId="0"/>
    <xf numFmtId="0" fontId="4" fillId="3" borderId="0"/>
    <xf numFmtId="0" fontId="5" fillId="4" borderId="0"/>
    <xf numFmtId="0" fontId="6" fillId="5" borderId="0"/>
    <xf numFmtId="0" fontId="7" fillId="0" borderId="0"/>
    <xf numFmtId="0" fontId="8" fillId="0" borderId="0"/>
    <xf numFmtId="0" fontId="9" fillId="0" borderId="0"/>
    <xf numFmtId="4" fontId="3" fillId="6" borderId="0"/>
    <xf numFmtId="0" fontId="10" fillId="7" borderId="0"/>
    <xf numFmtId="0" fontId="3" fillId="2" borderId="0"/>
    <xf numFmtId="0" fontId="4" fillId="3" borderId="0"/>
    <xf numFmtId="0" fontId="5" fillId="4" borderId="0"/>
    <xf numFmtId="0" fontId="6" fillId="5" borderId="0"/>
    <xf numFmtId="0" fontId="7" fillId="0" borderId="0"/>
    <xf numFmtId="0" fontId="8" fillId="0" borderId="0"/>
    <xf numFmtId="0" fontId="9" fillId="0" borderId="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8"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2" fillId="8"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3" fillId="0" borderId="0" applyNumberFormat="0" applyFill="0" applyBorder="0" applyAlignment="0" applyProtection="0"/>
    <xf numFmtId="0" fontId="38" fillId="0" borderId="0" applyNumberFormat="0" applyFill="0" applyBorder="0" applyAlignment="0" applyProtection="0"/>
    <xf numFmtId="0" fontId="14" fillId="20" borderId="1" applyNumberFormat="0" applyAlignment="0" applyProtection="0"/>
    <xf numFmtId="0" fontId="15" fillId="0" borderId="2" applyNumberFormat="0" applyFill="0" applyAlignment="0" applyProtection="0"/>
    <xf numFmtId="0" fontId="2" fillId="10" borderId="3" applyNumberFormat="0" applyFont="0" applyAlignment="0" applyProtection="0"/>
    <xf numFmtId="168" fontId="2" fillId="0" borderId="0" applyFont="0" applyFill="0" applyBorder="0" applyAlignment="0" applyProtection="0"/>
    <xf numFmtId="167" fontId="2" fillId="0" borderId="0" applyFont="0" applyFill="0" applyBorder="0" applyAlignment="0" applyProtection="0"/>
    <xf numFmtId="0" fontId="16" fillId="9" borderId="1" applyNumberFormat="0" applyAlignment="0" applyProtection="0"/>
    <xf numFmtId="0" fontId="17" fillId="21" borderId="0" applyNumberFormat="0" applyBorder="0" applyAlignment="0" applyProtection="0"/>
    <xf numFmtId="38" fontId="39" fillId="0" borderId="0"/>
    <xf numFmtId="38" fontId="40" fillId="0" borderId="0"/>
    <xf numFmtId="38" fontId="41" fillId="0" borderId="0"/>
    <xf numFmtId="38" fontId="42" fillId="0" borderId="0"/>
    <xf numFmtId="0" fontId="36" fillId="0" borderId="0"/>
    <xf numFmtId="0" fontId="36" fillId="0" borderId="0"/>
    <xf numFmtId="0" fontId="18" fillId="0" borderId="0"/>
    <xf numFmtId="0" fontId="19" fillId="13" borderId="0" applyNumberFormat="0" applyBorder="0" applyAlignment="0" applyProtection="0"/>
    <xf numFmtId="0" fontId="43" fillId="0" borderId="0"/>
    <xf numFmtId="0" fontId="2" fillId="0" borderId="0"/>
    <xf numFmtId="0" fontId="2" fillId="0" borderId="0"/>
    <xf numFmtId="4" fontId="20" fillId="22" borderId="4" applyNumberFormat="0" applyProtection="0">
      <alignment vertical="center"/>
    </xf>
    <xf numFmtId="4" fontId="21" fillId="23" borderId="4" applyNumberFormat="0" applyProtection="0">
      <alignment horizontal="left" vertical="center" indent="1"/>
    </xf>
    <xf numFmtId="4" fontId="22" fillId="24" borderId="4" applyNumberFormat="0" applyProtection="0">
      <alignment horizontal="left" vertical="center" indent="1"/>
    </xf>
    <xf numFmtId="4" fontId="23" fillId="25" borderId="4" applyNumberFormat="0" applyProtection="0">
      <alignment horizontal="left" vertical="center" indent="1"/>
    </xf>
    <xf numFmtId="4" fontId="23" fillId="14" borderId="4" applyNumberFormat="0" applyProtection="0">
      <alignment horizontal="left" vertical="center" indent="1"/>
    </xf>
    <xf numFmtId="4" fontId="24" fillId="0" borderId="0" applyNumberFormat="0" applyProtection="0">
      <alignment horizontal="left" vertical="center" indent="1"/>
    </xf>
    <xf numFmtId="4" fontId="22" fillId="24" borderId="4" applyNumberFormat="0" applyProtection="0">
      <alignment horizontal="left" vertical="center" indent="1"/>
    </xf>
    <xf numFmtId="4" fontId="25" fillId="26" borderId="4" applyNumberFormat="0" applyProtection="0">
      <alignment vertical="center"/>
    </xf>
    <xf numFmtId="4" fontId="20" fillId="27" borderId="5" applyNumberFormat="0" applyProtection="0">
      <alignment horizontal="left" vertical="center" indent="1"/>
    </xf>
    <xf numFmtId="4" fontId="26" fillId="19" borderId="4" applyNumberFormat="0" applyProtection="0">
      <alignment horizontal="left" indent="1"/>
    </xf>
    <xf numFmtId="0" fontId="27" fillId="8" borderId="0" applyNumberFormat="0" applyBorder="0" applyAlignment="0" applyProtection="0"/>
    <xf numFmtId="0" fontId="28" fillId="20" borderId="6" applyNumberFormat="0" applyAlignment="0" applyProtection="0"/>
    <xf numFmtId="0" fontId="3" fillId="0" borderId="0"/>
    <xf numFmtId="0" fontId="29" fillId="0" borderId="0" applyNumberFormat="0" applyFill="0" applyBorder="0" applyAlignment="0" applyProtection="0"/>
    <xf numFmtId="0" fontId="30" fillId="0" borderId="0" applyNumberFormat="0" applyFill="0" applyBorder="0" applyAlignment="0" applyProtection="0"/>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28" fillId="0" borderId="10" applyNumberFormat="0" applyFill="0" applyAlignment="0" applyProtection="0"/>
    <xf numFmtId="0" fontId="34" fillId="28" borderId="11" applyNumberFormat="0" applyAlignment="0" applyProtection="0"/>
    <xf numFmtId="169" fontId="2" fillId="0" borderId="0" applyFont="0" applyFill="0" applyBorder="0" applyAlignment="0" applyProtection="0"/>
    <xf numFmtId="170" fontId="2" fillId="0" borderId="0" applyFont="0" applyFill="0" applyBorder="0" applyAlignment="0" applyProtection="0"/>
    <xf numFmtId="9" fontId="2" fillId="0" borderId="0" applyFont="0" applyFill="0" applyBorder="0" applyAlignment="0" applyProtection="0"/>
    <xf numFmtId="0" fontId="2" fillId="0" borderId="0"/>
    <xf numFmtId="0" fontId="62" fillId="0" borderId="0"/>
    <xf numFmtId="0" fontId="2" fillId="2" borderId="0"/>
    <xf numFmtId="4" fontId="2" fillId="6" borderId="0"/>
    <xf numFmtId="0" fontId="2" fillId="2" borderId="0"/>
    <xf numFmtId="0" fontId="62" fillId="10" borderId="3" applyNumberFormat="0" applyFont="0" applyAlignment="0" applyProtection="0"/>
    <xf numFmtId="0" fontId="39" fillId="0" borderId="0"/>
    <xf numFmtId="0" fontId="40" fillId="0" borderId="0"/>
    <xf numFmtId="0" fontId="41" fillId="0" borderId="0"/>
    <xf numFmtId="0" fontId="42" fillId="0" borderId="0"/>
    <xf numFmtId="0" fontId="2" fillId="0" borderId="0"/>
    <xf numFmtId="9" fontId="62" fillId="0" borderId="0" applyFont="0" applyFill="0" applyBorder="0" applyAlignment="0" applyProtection="0"/>
    <xf numFmtId="0" fontId="2" fillId="0" borderId="0"/>
    <xf numFmtId="0" fontId="2" fillId="10" borderId="3" applyNumberFormat="0" applyFont="0" applyAlignment="0" applyProtection="0"/>
    <xf numFmtId="9" fontId="2" fillId="0" borderId="0" applyFont="0" applyFill="0" applyBorder="0" applyAlignment="0" applyProtection="0"/>
    <xf numFmtId="164" fontId="65" fillId="0" borderId="0" applyFont="0" applyFill="0" applyBorder="0" applyAlignment="0" applyProtection="0"/>
    <xf numFmtId="0" fontId="1" fillId="0" borderId="0"/>
    <xf numFmtId="0" fontId="2"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cellStyleXfs>
  <cellXfs count="206">
    <xf numFmtId="0" fontId="0" fillId="0" borderId="0" xfId="0"/>
    <xf numFmtId="0" fontId="18" fillId="26" borderId="0" xfId="57" applyFill="1"/>
    <xf numFmtId="166" fontId="18" fillId="26" borderId="0" xfId="57" applyNumberFormat="1" applyFill="1"/>
    <xf numFmtId="0" fontId="10" fillId="26" borderId="0" xfId="57" applyFont="1" applyFill="1"/>
    <xf numFmtId="0" fontId="48" fillId="26" borderId="0" xfId="57" applyFont="1" applyFill="1"/>
    <xf numFmtId="0" fontId="45" fillId="26" borderId="0" xfId="57" applyFont="1" applyFill="1" applyAlignment="1">
      <alignment vertical="center"/>
    </xf>
    <xf numFmtId="17" fontId="44" fillId="26" borderId="0" xfId="57" applyNumberFormat="1" applyFont="1" applyFill="1" applyBorder="1" applyAlignment="1">
      <alignment horizontal="left"/>
    </xf>
    <xf numFmtId="0" fontId="47" fillId="26" borderId="0" xfId="57" applyFont="1" applyFill="1" applyBorder="1"/>
    <xf numFmtId="0" fontId="45" fillId="26" borderId="0" xfId="57" applyFont="1" applyFill="1"/>
    <xf numFmtId="0" fontId="49" fillId="26" borderId="0" xfId="57" quotePrefix="1" applyFont="1" applyFill="1"/>
    <xf numFmtId="0" fontId="3" fillId="26" borderId="0" xfId="0" applyFont="1" applyFill="1" applyBorder="1"/>
    <xf numFmtId="0" fontId="3" fillId="26" borderId="0" xfId="0" applyFont="1" applyFill="1"/>
    <xf numFmtId="165" fontId="3" fillId="26" borderId="0" xfId="0" applyNumberFormat="1" applyFont="1" applyFill="1"/>
    <xf numFmtId="0" fontId="3" fillId="26" borderId="0" xfId="57" applyFont="1" applyFill="1"/>
    <xf numFmtId="49" fontId="50" fillId="26" borderId="0" xfId="0" applyNumberFormat="1" applyFont="1" applyFill="1" applyBorder="1" applyAlignment="1">
      <alignment vertical="top"/>
    </xf>
    <xf numFmtId="0" fontId="3" fillId="26" borderId="0" xfId="0" applyFont="1" applyFill="1" applyAlignment="1">
      <alignment vertical="center"/>
    </xf>
    <xf numFmtId="166" fontId="3" fillId="26" borderId="0" xfId="0" applyNumberFormat="1" applyFont="1" applyFill="1" applyAlignment="1">
      <alignment vertical="center"/>
    </xf>
    <xf numFmtId="0" fontId="51" fillId="26" borderId="0" xfId="0" applyFont="1" applyFill="1" applyBorder="1"/>
    <xf numFmtId="0" fontId="52" fillId="26" borderId="0" xfId="57" applyFont="1" applyFill="1" applyAlignment="1">
      <alignment vertical="center"/>
    </xf>
    <xf numFmtId="0" fontId="58" fillId="31" borderId="0" xfId="0" applyFont="1" applyFill="1" applyBorder="1" applyAlignment="1">
      <alignment horizontal="justify" wrapText="1"/>
    </xf>
    <xf numFmtId="0" fontId="59" fillId="31" borderId="0" xfId="0" applyFont="1" applyFill="1" applyBorder="1" applyAlignment="1">
      <alignment vertical="top" wrapText="1"/>
    </xf>
    <xf numFmtId="0" fontId="58" fillId="26" borderId="0" xfId="0" applyFont="1" applyFill="1" applyBorder="1" applyAlignment="1">
      <alignment vertical="center"/>
    </xf>
    <xf numFmtId="0" fontId="54" fillId="26" borderId="0" xfId="0" applyFont="1" applyFill="1" applyBorder="1" applyAlignment="1">
      <alignment horizontal="left" vertical="center" indent="1"/>
    </xf>
    <xf numFmtId="0" fontId="58" fillId="26" borderId="0" xfId="0" applyFont="1" applyFill="1" applyBorder="1" applyAlignment="1">
      <alignment vertical="top"/>
    </xf>
    <xf numFmtId="0" fontId="58" fillId="26" borderId="0" xfId="0" applyFont="1" applyFill="1" applyBorder="1" applyAlignment="1">
      <alignment vertical="center" wrapText="1"/>
    </xf>
    <xf numFmtId="0" fontId="58" fillId="32" borderId="0" xfId="0" applyFont="1" applyFill="1" applyBorder="1" applyAlignment="1">
      <alignment vertical="center"/>
    </xf>
    <xf numFmtId="0" fontId="53" fillId="31" borderId="0" xfId="57" applyFont="1" applyFill="1" applyBorder="1" applyAlignment="1">
      <alignment vertical="center"/>
    </xf>
    <xf numFmtId="0" fontId="60" fillId="26" borderId="0" xfId="57" applyFont="1" applyFill="1" applyBorder="1" applyAlignment="1">
      <alignment vertical="center"/>
    </xf>
    <xf numFmtId="0" fontId="54" fillId="26" borderId="0" xfId="57" applyFont="1" applyFill="1" applyBorder="1" applyAlignment="1">
      <alignment vertical="center" wrapText="1"/>
    </xf>
    <xf numFmtId="0" fontId="60" fillId="26" borderId="0" xfId="57" applyFont="1" applyFill="1" applyBorder="1" applyAlignment="1">
      <alignment vertical="center" wrapText="1"/>
    </xf>
    <xf numFmtId="0" fontId="60" fillId="32" borderId="0" xfId="57" applyFont="1" applyFill="1" applyBorder="1" applyAlignment="1">
      <alignment vertical="center" wrapText="1"/>
    </xf>
    <xf numFmtId="3" fontId="52" fillId="26" borderId="0" xfId="57" applyNumberFormat="1" applyFont="1" applyFill="1" applyAlignment="1">
      <alignment vertical="center"/>
    </xf>
    <xf numFmtId="0" fontId="61" fillId="26" borderId="0" xfId="0" applyFont="1" applyFill="1"/>
    <xf numFmtId="17" fontId="37" fillId="31" borderId="0" xfId="57" applyNumberFormat="1" applyFont="1" applyFill="1" applyBorder="1" applyAlignment="1">
      <alignment horizontal="center" vertical="center" wrapText="1"/>
    </xf>
    <xf numFmtId="0" fontId="18" fillId="26" borderId="0" xfId="57" applyFill="1"/>
    <xf numFmtId="0" fontId="51" fillId="26" borderId="0" xfId="0" applyFont="1" applyFill="1" applyBorder="1"/>
    <xf numFmtId="171" fontId="2" fillId="30" borderId="0" xfId="0" applyNumberFormat="1" applyFont="1" applyFill="1" applyAlignment="1">
      <alignment horizontal="right" vertical="center" wrapText="1"/>
    </xf>
    <xf numFmtId="172" fontId="53" fillId="26" borderId="0" xfId="57" applyNumberFormat="1" applyFont="1" applyFill="1" applyBorder="1" applyAlignment="1">
      <alignment vertical="center"/>
    </xf>
    <xf numFmtId="166" fontId="54" fillId="26" borderId="0" xfId="61" applyNumberFormat="1" applyFont="1" applyFill="1" applyBorder="1" applyAlignment="1">
      <alignment vertical="center"/>
    </xf>
    <xf numFmtId="0" fontId="54" fillId="26" borderId="0" xfId="57" applyFont="1" applyFill="1" applyBorder="1" applyAlignment="1">
      <alignment horizontal="right" vertical="center" wrapText="1"/>
    </xf>
    <xf numFmtId="166" fontId="57" fillId="26" borderId="0" xfId="61" applyNumberFormat="1" applyFont="1" applyFill="1" applyBorder="1" applyAlignment="1">
      <alignment vertical="center"/>
    </xf>
    <xf numFmtId="166" fontId="55" fillId="26" borderId="0" xfId="61" applyNumberFormat="1" applyFont="1" applyFill="1" applyBorder="1" applyAlignment="1">
      <alignment vertical="center"/>
    </xf>
    <xf numFmtId="173" fontId="37" fillId="32" borderId="0" xfId="85" applyNumberFormat="1" applyFont="1" applyFill="1" applyBorder="1" applyAlignment="1">
      <alignment horizontal="right" vertical="center"/>
    </xf>
    <xf numFmtId="0" fontId="45" fillId="32" borderId="0" xfId="57" applyFont="1" applyFill="1" applyAlignment="1">
      <alignment vertical="center"/>
    </xf>
    <xf numFmtId="171" fontId="2" fillId="0" borderId="0" xfId="0" applyNumberFormat="1" applyFont="1" applyFill="1" applyAlignment="1">
      <alignment horizontal="right" vertical="center" wrapText="1"/>
    </xf>
    <xf numFmtId="175" fontId="2" fillId="0" borderId="0" xfId="0" applyNumberFormat="1" applyFont="1" applyFill="1" applyAlignment="1">
      <alignment horizontal="right" vertical="center" wrapText="1"/>
    </xf>
    <xf numFmtId="0" fontId="58" fillId="32" borderId="0" xfId="0" applyFont="1" applyFill="1" applyBorder="1" applyAlignment="1">
      <alignment vertical="center" wrapText="1"/>
    </xf>
    <xf numFmtId="166" fontId="2" fillId="0" borderId="0" xfId="61" applyNumberFormat="1" applyFont="1" applyFill="1" applyBorder="1" applyAlignment="1" applyProtection="1">
      <alignment vertical="center"/>
      <protection locked="0"/>
    </xf>
    <xf numFmtId="174" fontId="64" fillId="31" borderId="0" xfId="61" applyNumberFormat="1" applyFont="1" applyFill="1" applyBorder="1" applyAlignment="1" applyProtection="1">
      <alignment horizontal="right" vertical="center"/>
      <protection locked="0"/>
    </xf>
    <xf numFmtId="173" fontId="64" fillId="0" borderId="0" xfId="85" applyNumberFormat="1" applyFont="1" applyFill="1" applyBorder="1" applyAlignment="1" applyProtection="1">
      <alignment vertical="center"/>
      <protection locked="0"/>
    </xf>
    <xf numFmtId="166" fontId="10" fillId="0" borderId="0" xfId="61" applyNumberFormat="1" applyFont="1" applyFill="1" applyBorder="1" applyAlignment="1" applyProtection="1">
      <alignment horizontal="right" vertical="center"/>
      <protection locked="0"/>
    </xf>
    <xf numFmtId="0" fontId="3" fillId="29" borderId="0" xfId="0" applyFont="1" applyFill="1"/>
    <xf numFmtId="0" fontId="9" fillId="29" borderId="0" xfId="0" applyFont="1" applyFill="1" applyAlignment="1">
      <alignment vertical="center"/>
    </xf>
    <xf numFmtId="0" fontId="54" fillId="29" borderId="0" xfId="57" applyFont="1" applyFill="1" applyBorder="1" applyAlignment="1">
      <alignment vertical="center" wrapText="1"/>
    </xf>
    <xf numFmtId="166" fontId="55" fillId="29" borderId="0" xfId="61" applyNumberFormat="1" applyFont="1" applyFill="1" applyBorder="1" applyAlignment="1">
      <alignment vertical="center"/>
    </xf>
    <xf numFmtId="176" fontId="37" fillId="0" borderId="0" xfId="101" applyNumberFormat="1" applyFont="1" applyFill="1" applyAlignment="1">
      <alignment horizontal="right" vertical="center" wrapText="1"/>
    </xf>
    <xf numFmtId="171" fontId="37" fillId="0" borderId="0" xfId="0" applyNumberFormat="1" applyFont="1" applyFill="1" applyAlignment="1">
      <alignment horizontal="right" vertical="center" wrapText="1"/>
    </xf>
    <xf numFmtId="171" fontId="37" fillId="30" borderId="0" xfId="0" applyNumberFormat="1" applyFont="1" applyFill="1" applyAlignment="1">
      <alignment horizontal="right" vertical="center" wrapText="1"/>
    </xf>
    <xf numFmtId="171" fontId="53" fillId="30" borderId="0" xfId="0" applyNumberFormat="1" applyFont="1" applyFill="1" applyBorder="1" applyAlignment="1">
      <alignment horizontal="right" vertical="center"/>
    </xf>
    <xf numFmtId="171" fontId="54" fillId="0" borderId="0" xfId="0" applyNumberFormat="1" applyFont="1" applyFill="1" applyBorder="1" applyAlignment="1">
      <alignment horizontal="right" vertical="center"/>
    </xf>
    <xf numFmtId="2" fontId="3" fillId="26" borderId="0" xfId="0" applyNumberFormat="1" applyFont="1" applyFill="1"/>
    <xf numFmtId="178" fontId="37" fillId="32" borderId="0" xfId="0" applyNumberFormat="1" applyFont="1" applyFill="1" applyBorder="1" applyAlignment="1">
      <alignment horizontal="right" vertical="center"/>
    </xf>
    <xf numFmtId="177" fontId="53" fillId="30" borderId="0" xfId="0" applyNumberFormat="1" applyFont="1" applyFill="1" applyBorder="1" applyAlignment="1">
      <alignment horizontal="right" vertical="center"/>
    </xf>
    <xf numFmtId="177" fontId="2" fillId="30" borderId="0" xfId="0" applyNumberFormat="1" applyFont="1" applyFill="1" applyAlignment="1">
      <alignment horizontal="right" vertical="center" wrapText="1"/>
    </xf>
    <xf numFmtId="179" fontId="2" fillId="30" borderId="0" xfId="0" applyNumberFormat="1" applyFont="1" applyFill="1" applyAlignment="1">
      <alignment horizontal="right" vertical="center" wrapText="1"/>
    </xf>
    <xf numFmtId="0" fontId="2" fillId="26" borderId="0" xfId="0" applyFont="1" applyFill="1"/>
    <xf numFmtId="178" fontId="53" fillId="32" borderId="0" xfId="57" applyNumberFormat="1" applyFont="1" applyFill="1" applyBorder="1" applyAlignment="1">
      <alignment vertical="center"/>
    </xf>
    <xf numFmtId="177" fontId="53" fillId="30" borderId="0" xfId="57" applyNumberFormat="1" applyFont="1" applyFill="1" applyBorder="1" applyAlignment="1">
      <alignment vertical="center"/>
    </xf>
    <xf numFmtId="177" fontId="2" fillId="30" borderId="0" xfId="60" applyNumberFormat="1" applyFont="1" applyFill="1" applyBorder="1" applyAlignment="1">
      <alignment horizontal="right" vertical="center" wrapText="1"/>
    </xf>
    <xf numFmtId="0" fontId="55" fillId="26" borderId="0" xfId="57" applyFont="1" applyFill="1" applyBorder="1" applyAlignment="1">
      <alignment horizontal="left" vertical="center" wrapText="1" indent="1"/>
    </xf>
    <xf numFmtId="177" fontId="53" fillId="29" borderId="0" xfId="57" applyNumberFormat="1" applyFont="1" applyFill="1" applyBorder="1" applyAlignment="1">
      <alignment vertical="center"/>
    </xf>
    <xf numFmtId="177" fontId="2" fillId="29" borderId="0" xfId="60" applyNumberFormat="1" applyFont="1" applyFill="1" applyBorder="1" applyAlignment="1">
      <alignment horizontal="right" vertical="center" wrapText="1"/>
    </xf>
    <xf numFmtId="177" fontId="57" fillId="30" borderId="0" xfId="57" applyNumberFormat="1" applyFont="1" applyFill="1" applyBorder="1" applyAlignment="1">
      <alignment horizontal="right" vertical="center"/>
    </xf>
    <xf numFmtId="166" fontId="57" fillId="26" borderId="0" xfId="61" applyNumberFormat="1" applyFont="1" applyFill="1" applyBorder="1" applyAlignment="1">
      <alignment horizontal="right" vertical="center"/>
    </xf>
    <xf numFmtId="177" fontId="57" fillId="29" borderId="0" xfId="57" applyNumberFormat="1" applyFont="1" applyFill="1" applyBorder="1" applyAlignment="1">
      <alignment horizontal="right" vertical="center"/>
    </xf>
    <xf numFmtId="166" fontId="57" fillId="26" borderId="0" xfId="57" applyNumberFormat="1" applyFont="1" applyFill="1" applyBorder="1" applyAlignment="1">
      <alignment horizontal="right"/>
    </xf>
    <xf numFmtId="0" fontId="68" fillId="26" borderId="0" xfId="103" applyFont="1" applyFill="1" applyBorder="1" applyAlignment="1" applyProtection="1">
      <protection locked="0"/>
    </xf>
    <xf numFmtId="0" fontId="2" fillId="0" borderId="0" xfId="103" applyFill="1" applyBorder="1" applyAlignment="1" applyProtection="1">
      <protection locked="0"/>
    </xf>
    <xf numFmtId="0" fontId="69" fillId="0" borderId="0" xfId="103" applyFont="1" applyFill="1" applyBorder="1" applyAlignment="1" applyProtection="1">
      <protection locked="0"/>
    </xf>
    <xf numFmtId="0" fontId="70" fillId="0" borderId="0" xfId="103" applyFont="1" applyFill="1" applyBorder="1" applyAlignment="1" applyProtection="1">
      <alignment horizontal="right" vertical="center"/>
      <protection locked="0"/>
    </xf>
    <xf numFmtId="0" fontId="70" fillId="0" borderId="0" xfId="103" applyFont="1" applyFill="1" applyBorder="1" applyAlignment="1" applyProtection="1">
      <alignment horizontal="right"/>
      <protection locked="0"/>
    </xf>
    <xf numFmtId="0" fontId="10" fillId="0" borderId="0" xfId="103" applyFont="1" applyFill="1" applyAlignment="1" applyProtection="1">
      <alignment horizontal="right"/>
      <protection locked="0"/>
    </xf>
    <xf numFmtId="0" fontId="37" fillId="31" borderId="0" xfId="103" applyFont="1" applyFill="1" applyBorder="1" applyAlignment="1" applyProtection="1">
      <alignment horizontal="center" vertical="center"/>
      <protection locked="0"/>
    </xf>
    <xf numFmtId="0" fontId="37" fillId="0" borderId="0" xfId="103" applyFont="1" applyFill="1" applyBorder="1" applyAlignment="1" applyProtection="1">
      <alignment horizontal="center" vertical="center" wrapText="1"/>
      <protection locked="0"/>
    </xf>
    <xf numFmtId="0" fontId="2" fillId="26" borderId="0" xfId="103" applyFill="1" applyBorder="1" applyAlignment="1" applyProtection="1">
      <protection locked="0"/>
    </xf>
    <xf numFmtId="0" fontId="37" fillId="26" borderId="0" xfId="103" applyFont="1" applyFill="1" applyBorder="1" applyAlignment="1" applyProtection="1">
      <alignment vertical="center"/>
      <protection locked="0"/>
    </xf>
    <xf numFmtId="0" fontId="37" fillId="30" borderId="0" xfId="103" applyFont="1" applyFill="1" applyBorder="1" applyAlignment="1" applyProtection="1">
      <alignment horizontal="center" vertical="center" wrapText="1"/>
      <protection locked="0"/>
    </xf>
    <xf numFmtId="0" fontId="37" fillId="26" borderId="0" xfId="103" applyFont="1" applyFill="1" applyBorder="1" applyAlignment="1" applyProtection="1">
      <alignment horizontal="center" vertical="center" wrapText="1"/>
      <protection locked="0"/>
    </xf>
    <xf numFmtId="0" fontId="10" fillId="26" borderId="0" xfId="103" applyFont="1" applyFill="1" applyBorder="1" applyAlignment="1" applyProtection="1">
      <alignment horizontal="right" vertical="center" wrapText="1"/>
      <protection locked="0"/>
    </xf>
    <xf numFmtId="0" fontId="2" fillId="26" borderId="0" xfId="103" applyFill="1" applyBorder="1" applyAlignment="1" applyProtection="1">
      <alignment vertical="center"/>
      <protection locked="0"/>
    </xf>
    <xf numFmtId="166" fontId="37" fillId="31" borderId="0" xfId="103" applyNumberFormat="1" applyFont="1" applyFill="1" applyBorder="1" applyAlignment="1" applyProtection="1">
      <alignment vertical="center"/>
      <protection locked="0"/>
    </xf>
    <xf numFmtId="174" fontId="64" fillId="31" borderId="0" xfId="104" applyNumberFormat="1" applyFont="1" applyFill="1" applyBorder="1" applyAlignment="1" applyProtection="1">
      <alignment horizontal="right" vertical="center"/>
      <protection locked="0"/>
    </xf>
    <xf numFmtId="174" fontId="64" fillId="0" borderId="0" xfId="104" applyNumberFormat="1" applyFont="1" applyFill="1" applyBorder="1" applyAlignment="1" applyProtection="1">
      <alignment vertical="center"/>
      <protection locked="0"/>
    </xf>
    <xf numFmtId="0" fontId="63" fillId="26" borderId="0" xfId="103" applyFont="1" applyFill="1" applyBorder="1" applyAlignment="1" applyProtection="1">
      <protection locked="0"/>
    </xf>
    <xf numFmtId="0" fontId="2" fillId="26" borderId="0" xfId="103" applyFont="1" applyFill="1" applyBorder="1" applyAlignment="1" applyProtection="1">
      <alignment vertical="center" wrapText="1"/>
      <protection locked="0"/>
    </xf>
    <xf numFmtId="166" fontId="2" fillId="26" borderId="0" xfId="104" applyNumberFormat="1" applyFont="1" applyFill="1" applyBorder="1" applyAlignment="1" applyProtection="1">
      <alignment vertical="center"/>
      <protection locked="0"/>
    </xf>
    <xf numFmtId="174" fontId="10" fillId="26" borderId="0" xfId="104" applyNumberFormat="1" applyFont="1" applyFill="1" applyBorder="1" applyAlignment="1" applyProtection="1">
      <alignment horizontal="right" vertical="center"/>
      <protection locked="0"/>
    </xf>
    <xf numFmtId="174" fontId="10" fillId="0" borderId="0" xfId="104" applyNumberFormat="1" applyFont="1" applyFill="1" applyBorder="1" applyAlignment="1" applyProtection="1">
      <alignment vertical="center"/>
      <protection locked="0"/>
    </xf>
    <xf numFmtId="0" fontId="2" fillId="26" borderId="0" xfId="103" applyFont="1" applyFill="1" applyBorder="1" applyAlignment="1" applyProtection="1">
      <protection locked="0"/>
    </xf>
    <xf numFmtId="0" fontId="10" fillId="26" borderId="0" xfId="103" applyFont="1" applyFill="1" applyBorder="1" applyAlignment="1" applyProtection="1">
      <alignment vertical="center" wrapText="1"/>
      <protection locked="0"/>
    </xf>
    <xf numFmtId="174" fontId="10" fillId="30" borderId="0" xfId="104" applyNumberFormat="1" applyFont="1" applyFill="1" applyBorder="1" applyAlignment="1" applyProtection="1">
      <alignment vertical="center"/>
      <protection locked="0"/>
    </xf>
    <xf numFmtId="173" fontId="10" fillId="26" borderId="0" xfId="105" applyNumberFormat="1" applyFont="1" applyFill="1" applyBorder="1" applyAlignment="1" applyProtection="1">
      <alignment horizontal="right" vertical="center"/>
      <protection locked="0"/>
    </xf>
    <xf numFmtId="173" fontId="10" fillId="0" borderId="0" xfId="105" applyNumberFormat="1" applyFont="1" applyFill="1" applyBorder="1" applyAlignment="1" applyProtection="1">
      <alignment vertical="center"/>
      <protection locked="0"/>
    </xf>
    <xf numFmtId="0" fontId="10" fillId="26" borderId="0" xfId="103" applyFont="1" applyFill="1" applyBorder="1" applyAlignment="1" applyProtection="1">
      <protection locked="0"/>
    </xf>
    <xf numFmtId="0" fontId="37" fillId="31" borderId="0" xfId="103" applyFont="1" applyFill="1" applyBorder="1" applyAlignment="1" applyProtection="1">
      <alignment vertical="center" wrapText="1"/>
      <protection locked="0"/>
    </xf>
    <xf numFmtId="166" fontId="37" fillId="31" borderId="0" xfId="104" applyNumberFormat="1" applyFont="1" applyFill="1" applyBorder="1" applyAlignment="1" applyProtection="1">
      <alignment vertical="center"/>
      <protection locked="0"/>
    </xf>
    <xf numFmtId="0" fontId="71" fillId="26" borderId="0" xfId="103" applyFont="1" applyFill="1" applyBorder="1" applyAlignment="1" applyProtection="1">
      <protection locked="0"/>
    </xf>
    <xf numFmtId="0" fontId="64" fillId="26" borderId="0" xfId="103" applyFont="1" applyFill="1" applyBorder="1" applyAlignment="1" applyProtection="1">
      <alignment vertical="center" wrapText="1"/>
      <protection locked="0"/>
    </xf>
    <xf numFmtId="174" fontId="64" fillId="30" borderId="0" xfId="104" applyNumberFormat="1" applyFont="1" applyFill="1" applyBorder="1" applyAlignment="1" applyProtection="1">
      <alignment vertical="center"/>
      <protection locked="0"/>
    </xf>
    <xf numFmtId="173" fontId="64" fillId="26" borderId="0" xfId="105" applyNumberFormat="1" applyFont="1" applyFill="1" applyBorder="1" applyAlignment="1" applyProtection="1">
      <alignment horizontal="right" vertical="center"/>
      <protection locked="0"/>
    </xf>
    <xf numFmtId="173" fontId="64" fillId="0" borderId="0" xfId="105" applyNumberFormat="1" applyFont="1" applyFill="1" applyBorder="1" applyAlignment="1" applyProtection="1">
      <alignment vertical="center"/>
      <protection locked="0"/>
    </xf>
    <xf numFmtId="0" fontId="64" fillId="26" borderId="0" xfId="103" applyFont="1" applyFill="1" applyBorder="1" applyAlignment="1" applyProtection="1">
      <protection locked="0"/>
    </xf>
    <xf numFmtId="0" fontId="37" fillId="31" borderId="0" xfId="103" applyFont="1" applyFill="1" applyBorder="1" applyAlignment="1" applyProtection="1">
      <alignment vertical="center"/>
      <protection locked="0"/>
    </xf>
    <xf numFmtId="0" fontId="63" fillId="26" borderId="0" xfId="103" applyFont="1" applyFill="1" applyBorder="1" applyAlignment="1" applyProtection="1">
      <alignment vertical="center"/>
      <protection locked="0"/>
    </xf>
    <xf numFmtId="0" fontId="64" fillId="26" borderId="0" xfId="103" applyFont="1" applyFill="1" applyBorder="1" applyAlignment="1" applyProtection="1">
      <alignment vertical="center"/>
      <protection locked="0"/>
    </xf>
    <xf numFmtId="173" fontId="64" fillId="30" borderId="0" xfId="105" applyNumberFormat="1" applyFont="1" applyFill="1" applyBorder="1" applyAlignment="1" applyProtection="1">
      <alignment vertical="center"/>
      <protection locked="0"/>
    </xf>
    <xf numFmtId="173" fontId="64" fillId="26" borderId="0" xfId="105" applyNumberFormat="1" applyFont="1" applyFill="1" applyBorder="1" applyAlignment="1" applyProtection="1">
      <alignment vertical="center"/>
      <protection locked="0"/>
    </xf>
    <xf numFmtId="0" fontId="72" fillId="26" borderId="0" xfId="103" applyFont="1" applyFill="1" applyBorder="1" applyAlignment="1" applyProtection="1">
      <alignment vertical="center"/>
      <protection locked="0"/>
    </xf>
    <xf numFmtId="0" fontId="2" fillId="29" borderId="0" xfId="103" applyFont="1" applyFill="1" applyBorder="1" applyAlignment="1" applyProtection="1">
      <alignment vertical="center" wrapText="1"/>
      <protection locked="0"/>
    </xf>
    <xf numFmtId="166" fontId="2" fillId="29" borderId="0" xfId="104" applyNumberFormat="1" applyFont="1" applyFill="1" applyBorder="1" applyAlignment="1" applyProtection="1">
      <alignment vertical="center"/>
      <protection locked="0"/>
    </xf>
    <xf numFmtId="166" fontId="10" fillId="29" borderId="0" xfId="104" applyNumberFormat="1" applyFont="1" applyFill="1" applyBorder="1" applyAlignment="1" applyProtection="1">
      <alignment horizontal="right" vertical="center"/>
      <protection locked="0"/>
    </xf>
    <xf numFmtId="0" fontId="2" fillId="29" borderId="0" xfId="103" applyFont="1" applyFill="1" applyBorder="1" applyAlignment="1" applyProtection="1">
      <protection locked="0"/>
    </xf>
    <xf numFmtId="0" fontId="2" fillId="0" borderId="0" xfId="103" applyFont="1" applyFill="1" applyBorder="1" applyAlignment="1" applyProtection="1">
      <alignment vertical="center" wrapText="1"/>
      <protection locked="0"/>
    </xf>
    <xf numFmtId="166" fontId="37" fillId="0" borderId="0" xfId="103" applyNumberFormat="1" applyFont="1" applyFill="1" applyBorder="1" applyAlignment="1" applyProtection="1">
      <alignment vertical="center"/>
      <protection locked="0"/>
    </xf>
    <xf numFmtId="0" fontId="2" fillId="0" borderId="0" xfId="103" applyFont="1" applyFill="1" applyBorder="1" applyAlignment="1" applyProtection="1">
      <alignment vertical="center"/>
      <protection locked="0"/>
    </xf>
    <xf numFmtId="0" fontId="10" fillId="0" borderId="0" xfId="103" applyFont="1" applyFill="1" applyBorder="1" applyAlignment="1" applyProtection="1">
      <alignment horizontal="right" vertical="center"/>
      <protection locked="0"/>
    </xf>
    <xf numFmtId="0" fontId="2" fillId="26" borderId="0" xfId="103" applyFont="1" applyFill="1" applyAlignment="1" applyProtection="1">
      <protection locked="0"/>
    </xf>
    <xf numFmtId="166" fontId="2" fillId="30" borderId="0" xfId="103" applyNumberFormat="1" applyFont="1" applyFill="1" applyBorder="1" applyAlignment="1" applyProtection="1">
      <alignment vertical="center"/>
      <protection locked="0"/>
    </xf>
    <xf numFmtId="166" fontId="2" fillId="0" borderId="0" xfId="103" applyNumberFormat="1" applyFont="1" applyFill="1" applyBorder="1" applyAlignment="1" applyProtection="1">
      <alignment vertical="center"/>
      <protection locked="0"/>
    </xf>
    <xf numFmtId="0" fontId="10" fillId="26" borderId="0" xfId="103" applyFont="1" applyFill="1" applyBorder="1" applyAlignment="1" applyProtection="1">
      <alignment horizontal="right" vertical="center"/>
      <protection locked="0"/>
    </xf>
    <xf numFmtId="0" fontId="10" fillId="0" borderId="0" xfId="103" applyFont="1" applyFill="1" applyBorder="1" applyAlignment="1" applyProtection="1">
      <alignment vertical="center" wrapText="1"/>
      <protection locked="0"/>
    </xf>
    <xf numFmtId="173" fontId="64" fillId="0" borderId="0" xfId="105" applyNumberFormat="1" applyFont="1" applyFill="1" applyBorder="1" applyAlignment="1" applyProtection="1">
      <alignment vertical="center"/>
    </xf>
    <xf numFmtId="173" fontId="10" fillId="30" borderId="0" xfId="85" applyNumberFormat="1" applyFont="1" applyFill="1" applyBorder="1" applyAlignment="1" applyProtection="1">
      <alignment vertical="center"/>
    </xf>
    <xf numFmtId="173" fontId="10" fillId="0" borderId="0" xfId="85" applyNumberFormat="1" applyFont="1" applyFill="1" applyBorder="1" applyAlignment="1" applyProtection="1">
      <alignment vertical="center"/>
    </xf>
    <xf numFmtId="166" fontId="64" fillId="0" borderId="0" xfId="103" applyNumberFormat="1" applyFont="1" applyFill="1" applyBorder="1" applyAlignment="1" applyProtection="1">
      <alignment horizontal="right" vertical="center"/>
      <protection locked="0"/>
    </xf>
    <xf numFmtId="0" fontId="63" fillId="26" borderId="0" xfId="103" applyFont="1" applyFill="1" applyAlignment="1" applyProtection="1">
      <alignment vertical="center"/>
      <protection locked="0"/>
    </xf>
    <xf numFmtId="0" fontId="64" fillId="0" borderId="0" xfId="103" applyFont="1" applyFill="1" applyBorder="1" applyAlignment="1" applyProtection="1">
      <alignment vertical="center"/>
      <protection locked="0"/>
    </xf>
    <xf numFmtId="173" fontId="64" fillId="30" borderId="0" xfId="85" applyNumberFormat="1" applyFont="1" applyFill="1" applyBorder="1" applyAlignment="1" applyProtection="1">
      <alignment vertical="center"/>
      <protection locked="0"/>
    </xf>
    <xf numFmtId="166" fontId="64" fillId="26" borderId="0" xfId="103" applyNumberFormat="1" applyFont="1" applyFill="1" applyBorder="1" applyAlignment="1" applyProtection="1">
      <alignment horizontal="right" vertical="center"/>
      <protection locked="0"/>
    </xf>
    <xf numFmtId="0" fontId="2" fillId="0" borderId="0" xfId="103" applyFont="1" applyFill="1" applyBorder="1" applyAlignment="1" applyProtection="1">
      <protection locked="0"/>
    </xf>
    <xf numFmtId="0" fontId="63" fillId="0" borderId="0" xfId="103" applyFont="1" applyFill="1" applyBorder="1" applyAlignment="1" applyProtection="1">
      <protection locked="0"/>
    </xf>
    <xf numFmtId="0" fontId="63" fillId="26" borderId="0" xfId="103" applyFont="1" applyFill="1" applyAlignment="1" applyProtection="1">
      <protection locked="0"/>
    </xf>
    <xf numFmtId="2" fontId="37" fillId="32" borderId="0" xfId="103" applyNumberFormat="1" applyFont="1" applyFill="1" applyBorder="1" applyAlignment="1" applyProtection="1">
      <alignment vertical="center"/>
      <protection locked="0"/>
    </xf>
    <xf numFmtId="174" fontId="64" fillId="32" borderId="0" xfId="61" applyNumberFormat="1" applyFont="1" applyFill="1" applyBorder="1" applyAlignment="1" applyProtection="1">
      <alignment horizontal="right" vertical="center"/>
      <protection locked="0"/>
    </xf>
    <xf numFmtId="0" fontId="37" fillId="0" borderId="0" xfId="103" applyFont="1" applyFill="1" applyBorder="1" applyAlignment="1" applyProtection="1">
      <alignment vertical="center"/>
      <protection locked="0"/>
    </xf>
    <xf numFmtId="0" fontId="64" fillId="0" borderId="0" xfId="103" applyFont="1" applyFill="1" applyBorder="1" applyAlignment="1" applyProtection="1">
      <alignment horizontal="right" vertical="center"/>
      <protection locked="0"/>
    </xf>
    <xf numFmtId="0" fontId="37" fillId="29" borderId="0" xfId="103" applyFont="1" applyFill="1" applyBorder="1" applyAlignment="1" applyProtection="1">
      <alignment vertical="center"/>
      <protection locked="0"/>
    </xf>
    <xf numFmtId="0" fontId="64" fillId="29" borderId="0" xfId="103" applyFont="1" applyFill="1" applyBorder="1" applyAlignment="1" applyProtection="1">
      <alignment horizontal="right" vertical="center"/>
      <protection locked="0"/>
    </xf>
    <xf numFmtId="0" fontId="63" fillId="26" borderId="0" xfId="103" applyFont="1" applyFill="1" applyBorder="1" applyProtection="1">
      <protection locked="0"/>
    </xf>
    <xf numFmtId="0" fontId="2" fillId="26" borderId="0" xfId="103" applyFont="1" applyFill="1" applyBorder="1" applyProtection="1">
      <protection locked="0"/>
    </xf>
    <xf numFmtId="0" fontId="2" fillId="26" borderId="0" xfId="103" applyFont="1" applyFill="1" applyAlignment="1" applyProtection="1">
      <alignment horizontal="left"/>
      <protection locked="0"/>
    </xf>
    <xf numFmtId="0" fontId="2" fillId="29" borderId="0" xfId="103" applyFont="1" applyFill="1" applyBorder="1" applyAlignment="1" applyProtection="1">
      <alignment vertical="center"/>
      <protection locked="0"/>
    </xf>
    <xf numFmtId="0" fontId="2" fillId="26" borderId="0" xfId="103" applyFill="1" applyBorder="1" applyProtection="1">
      <protection locked="0"/>
    </xf>
    <xf numFmtId="0" fontId="2" fillId="29" borderId="0" xfId="103" applyFont="1" applyFill="1" applyAlignment="1" applyProtection="1">
      <alignment vertical="center"/>
      <protection locked="0"/>
    </xf>
    <xf numFmtId="174" fontId="64" fillId="0" borderId="0" xfId="104" applyNumberFormat="1" applyFont="1" applyFill="1" applyBorder="1" applyAlignment="1" applyProtection="1">
      <alignment horizontal="right" vertical="center"/>
      <protection locked="0"/>
    </xf>
    <xf numFmtId="0" fontId="2" fillId="26" borderId="0" xfId="103" applyFill="1" applyProtection="1">
      <protection locked="0"/>
    </xf>
    <xf numFmtId="0" fontId="10" fillId="26" borderId="0" xfId="103" applyFont="1" applyFill="1" applyAlignment="1" applyProtection="1">
      <alignment horizontal="right" vertical="center"/>
      <protection locked="0"/>
    </xf>
    <xf numFmtId="0" fontId="2" fillId="0" borderId="0" xfId="103" applyFill="1" applyBorder="1" applyProtection="1">
      <protection locked="0"/>
    </xf>
    <xf numFmtId="0" fontId="10" fillId="26" borderId="0" xfId="103" applyFont="1" applyFill="1" applyAlignment="1" applyProtection="1">
      <alignment horizontal="right"/>
      <protection locked="0"/>
    </xf>
    <xf numFmtId="0" fontId="9" fillId="0" borderId="0" xfId="0" applyFont="1" applyFill="1" applyAlignment="1">
      <alignment vertical="center"/>
    </xf>
    <xf numFmtId="0" fontId="73" fillId="0" borderId="0" xfId="0" applyFont="1" applyAlignment="1">
      <alignment vertical="center" wrapText="1"/>
    </xf>
    <xf numFmtId="0" fontId="67" fillId="31" borderId="0" xfId="57" quotePrefix="1" applyFont="1" applyFill="1" applyBorder="1" applyAlignment="1">
      <alignment vertical="center"/>
    </xf>
    <xf numFmtId="0" fontId="46" fillId="26" borderId="0" xfId="57" applyFont="1" applyFill="1" applyBorder="1" applyAlignment="1">
      <alignment vertical="center" wrapText="1"/>
    </xf>
    <xf numFmtId="0" fontId="2" fillId="0" borderId="0" xfId="0" applyFont="1" applyAlignment="1">
      <alignment vertical="center" wrapText="1"/>
    </xf>
    <xf numFmtId="174" fontId="64" fillId="29" borderId="0" xfId="85" applyNumberFormat="1" applyFont="1" applyFill="1" applyBorder="1" applyAlignment="1">
      <alignment horizontal="right" vertical="center"/>
    </xf>
    <xf numFmtId="177" fontId="2" fillId="30" borderId="0" xfId="104" applyNumberFormat="1" applyFont="1" applyFill="1" applyBorder="1" applyAlignment="1" applyProtection="1">
      <alignment vertical="center"/>
      <protection locked="0"/>
    </xf>
    <xf numFmtId="177" fontId="2" fillId="26" borderId="0" xfId="104" applyNumberFormat="1" applyFont="1" applyFill="1" applyBorder="1" applyAlignment="1" applyProtection="1">
      <alignment vertical="center"/>
      <protection locked="0"/>
    </xf>
    <xf numFmtId="0" fontId="18" fillId="26" borderId="0" xfId="57" applyFill="1" applyAlignment="1">
      <alignment wrapText="1"/>
    </xf>
    <xf numFmtId="177" fontId="37" fillId="31" borderId="0" xfId="103" applyNumberFormat="1" applyFont="1" applyFill="1" applyBorder="1" applyAlignment="1" applyProtection="1">
      <alignment vertical="center"/>
      <protection locked="0"/>
    </xf>
    <xf numFmtId="177" fontId="37" fillId="31" borderId="0" xfId="104" applyNumberFormat="1" applyFont="1" applyFill="1" applyBorder="1" applyAlignment="1" applyProtection="1">
      <alignment vertical="center"/>
      <protection locked="0"/>
    </xf>
    <xf numFmtId="177" fontId="45" fillId="26" borderId="0" xfId="57" applyNumberFormat="1" applyFont="1" applyFill="1" applyAlignment="1">
      <alignment vertical="center"/>
    </xf>
    <xf numFmtId="177" fontId="2" fillId="29" borderId="0" xfId="104" applyNumberFormat="1" applyFont="1" applyFill="1" applyBorder="1" applyAlignment="1" applyProtection="1">
      <alignment vertical="center"/>
      <protection locked="0"/>
    </xf>
    <xf numFmtId="0" fontId="2" fillId="0" borderId="0" xfId="103" applyAlignment="1">
      <alignment vertical="center" wrapText="1"/>
    </xf>
    <xf numFmtId="0" fontId="64" fillId="29" borderId="0" xfId="103" applyFont="1" applyFill="1" applyBorder="1" applyAlignment="1" applyProtection="1">
      <alignment vertical="center" wrapText="1"/>
      <protection locked="0"/>
    </xf>
    <xf numFmtId="166" fontId="10" fillId="0" borderId="0" xfId="61" applyNumberFormat="1" applyFont="1" applyFill="1" applyBorder="1" applyAlignment="1" applyProtection="1">
      <alignment horizontal="left" vertical="center"/>
      <protection locked="0"/>
    </xf>
    <xf numFmtId="166" fontId="2" fillId="0" borderId="0" xfId="61" applyNumberFormat="1" applyFont="1" applyFill="1" applyBorder="1" applyAlignment="1" applyProtection="1">
      <alignment horizontal="left" vertical="center"/>
      <protection locked="0"/>
    </xf>
    <xf numFmtId="0" fontId="0" fillId="29" borderId="0" xfId="0" applyFill="1"/>
    <xf numFmtId="0" fontId="0" fillId="29" borderId="0" xfId="0" applyFill="1" applyBorder="1"/>
    <xf numFmtId="0" fontId="75" fillId="29" borderId="0" xfId="57" quotePrefix="1" applyFont="1" applyFill="1" applyAlignment="1">
      <alignment vertical="top" wrapText="1"/>
    </xf>
    <xf numFmtId="17" fontId="37" fillId="31" borderId="0" xfId="57" quotePrefix="1" applyNumberFormat="1" applyFont="1" applyFill="1" applyBorder="1" applyAlignment="1">
      <alignment horizontal="right" vertical="center" wrapText="1"/>
    </xf>
    <xf numFmtId="0" fontId="18" fillId="33" borderId="0" xfId="57" applyFill="1"/>
    <xf numFmtId="0" fontId="18" fillId="29" borderId="0" xfId="57" applyFill="1" applyAlignment="1">
      <alignment wrapText="1"/>
    </xf>
    <xf numFmtId="0" fontId="18" fillId="29" borderId="0" xfId="57" applyFill="1"/>
    <xf numFmtId="2" fontId="37" fillId="29" borderId="0" xfId="103" applyNumberFormat="1" applyFont="1" applyFill="1" applyBorder="1" applyAlignment="1" applyProtection="1">
      <alignment vertical="center"/>
      <protection locked="0"/>
    </xf>
    <xf numFmtId="180" fontId="37" fillId="29" borderId="0" xfId="103" applyNumberFormat="1" applyFont="1" applyFill="1" applyBorder="1" applyAlignment="1" applyProtection="1">
      <alignment vertical="center"/>
      <protection locked="0"/>
    </xf>
    <xf numFmtId="0" fontId="2" fillId="29" borderId="0" xfId="57" applyFont="1" applyFill="1" applyBorder="1" applyAlignment="1">
      <alignment horizontal="justify" vertical="center" wrapText="1"/>
    </xf>
    <xf numFmtId="0" fontId="79" fillId="29" borderId="0" xfId="108" applyFont="1" applyFill="1" applyAlignment="1">
      <alignment horizontal="left" vertical="top" wrapText="1"/>
    </xf>
    <xf numFmtId="0" fontId="10" fillId="29" borderId="0" xfId="0" applyFont="1" applyFill="1" applyAlignment="1">
      <alignment horizontal="left" vertical="center"/>
    </xf>
    <xf numFmtId="0" fontId="46" fillId="26" borderId="0" xfId="57" applyFont="1" applyFill="1" applyBorder="1" applyAlignment="1">
      <alignment horizontal="left" vertical="center" wrapText="1"/>
    </xf>
    <xf numFmtId="0" fontId="37" fillId="31" borderId="0" xfId="103" applyFont="1" applyFill="1" applyBorder="1" applyAlignment="1" applyProtection="1">
      <alignment horizontal="center" vertical="center" wrapText="1"/>
      <protection locked="0"/>
    </xf>
    <xf numFmtId="0" fontId="37" fillId="32" borderId="0" xfId="103" applyFont="1" applyFill="1" applyBorder="1" applyAlignment="1" applyProtection="1">
      <alignment horizontal="left" vertical="center" wrapText="1"/>
      <protection locked="0"/>
    </xf>
    <xf numFmtId="0" fontId="2" fillId="29" borderId="0" xfId="103" applyFont="1" applyFill="1" applyBorder="1" applyAlignment="1" applyProtection="1">
      <alignment horizontal="left" vertical="center" wrapText="1"/>
      <protection locked="0"/>
    </xf>
    <xf numFmtId="0" fontId="10" fillId="26" borderId="0" xfId="103" applyFont="1" applyFill="1" applyBorder="1" applyAlignment="1" applyProtection="1">
      <alignment horizontal="left" vertical="center" wrapText="1"/>
      <protection locked="0"/>
    </xf>
    <xf numFmtId="0" fontId="0" fillId="0" borderId="0" xfId="0" applyAlignment="1">
      <alignment horizontal="center" vertical="center" wrapText="1"/>
    </xf>
    <xf numFmtId="166" fontId="37" fillId="31" borderId="0" xfId="103" applyNumberFormat="1" applyFont="1" applyFill="1" applyBorder="1" applyAlignment="1" applyProtection="1">
      <alignment horizontal="left" vertical="center" wrapText="1"/>
      <protection locked="0"/>
    </xf>
    <xf numFmtId="0" fontId="64" fillId="29" borderId="0" xfId="103" applyFont="1" applyFill="1" applyBorder="1" applyAlignment="1" applyProtection="1">
      <alignment horizontal="left" vertical="center" wrapText="1"/>
      <protection locked="0"/>
    </xf>
    <xf numFmtId="0" fontId="18" fillId="0" borderId="0" xfId="57" quotePrefix="1" applyFont="1" applyFill="1" applyAlignment="1">
      <alignment horizontal="left" vertical="top" wrapText="1"/>
    </xf>
    <xf numFmtId="0" fontId="9" fillId="0" borderId="0" xfId="57" quotePrefix="1" applyFont="1" applyFill="1" applyAlignment="1">
      <alignment horizontal="left" vertical="top" wrapText="1"/>
    </xf>
    <xf numFmtId="17" fontId="37" fillId="31" borderId="0" xfId="57" quotePrefix="1" applyNumberFormat="1" applyFont="1" applyFill="1" applyBorder="1" applyAlignment="1">
      <alignment horizontal="right" vertical="center" wrapText="1"/>
    </xf>
    <xf numFmtId="0" fontId="2" fillId="29" borderId="0" xfId="57" quotePrefix="1" applyFont="1" applyFill="1" applyAlignment="1">
      <alignment vertical="top" wrapText="1"/>
    </xf>
    <xf numFmtId="0" fontId="2" fillId="29" borderId="0" xfId="57" applyFont="1" applyFill="1" applyAlignment="1">
      <alignment vertical="top" wrapText="1"/>
    </xf>
    <xf numFmtId="0" fontId="79" fillId="29" borderId="0" xfId="108" quotePrefix="1" applyFont="1" applyFill="1" applyAlignment="1">
      <alignment horizontal="left" vertical="top" wrapText="1"/>
    </xf>
    <xf numFmtId="0" fontId="0" fillId="0" borderId="0" xfId="0" applyAlignment="1">
      <alignment horizontal="left" vertical="top" wrapText="1"/>
    </xf>
    <xf numFmtId="0" fontId="2" fillId="26" borderId="0" xfId="57" applyFont="1" applyFill="1" applyAlignment="1">
      <alignment vertical="top" wrapText="1"/>
    </xf>
    <xf numFmtId="0" fontId="2" fillId="26" borderId="0" xfId="57" quotePrefix="1" applyFont="1" applyFill="1" applyAlignment="1">
      <alignment vertical="top" wrapText="1"/>
    </xf>
    <xf numFmtId="0" fontId="2" fillId="29" borderId="0" xfId="57" applyFont="1" applyFill="1" applyAlignment="1">
      <alignment horizontal="left" vertical="center" wrapText="1"/>
    </xf>
  </cellXfs>
  <cellStyles count="109">
    <cellStyle name="%" xfId="1"/>
    <cellStyle name="% 2" xfId="87"/>
    <cellStyle name="% 2 2" xfId="98"/>
    <cellStyle name="_Column1" xfId="2"/>
    <cellStyle name="_Column1 2" xfId="88"/>
    <cellStyle name="_Column2" xfId="3"/>
    <cellStyle name="_Column3" xfId="4"/>
    <cellStyle name="_Column4" xfId="5"/>
    <cellStyle name="_Column5" xfId="6"/>
    <cellStyle name="_Column6" xfId="7"/>
    <cellStyle name="_Column7" xfId="8"/>
    <cellStyle name="_Data" xfId="9"/>
    <cellStyle name="_Data 2" xfId="89"/>
    <cellStyle name="_Header" xfId="10"/>
    <cellStyle name="_Row1" xfId="11"/>
    <cellStyle name="_Row1 2" xfId="90"/>
    <cellStyle name="_Row2" xfId="12"/>
    <cellStyle name="_Row3" xfId="13"/>
    <cellStyle name="_Row4" xfId="14"/>
    <cellStyle name="_Row5" xfId="15"/>
    <cellStyle name="_Row6" xfId="16"/>
    <cellStyle name="_Row7" xfId="17"/>
    <cellStyle name="20 % - Accent1" xfId="18" builtinId="30" customBuiltin="1"/>
    <cellStyle name="20 % - Accent2" xfId="19" builtinId="34" customBuiltin="1"/>
    <cellStyle name="20 % - Accent3" xfId="20" builtinId="38" customBuiltin="1"/>
    <cellStyle name="20 % - Accent4" xfId="21" builtinId="42" customBuiltin="1"/>
    <cellStyle name="20 % - Accent5" xfId="22" builtinId="46" customBuiltin="1"/>
    <cellStyle name="20 % - Accent6" xfId="23" builtinId="50" customBuiltin="1"/>
    <cellStyle name="40 % - Accent1" xfId="24" builtinId="31" customBuiltin="1"/>
    <cellStyle name="40 % - Accent2" xfId="25" builtinId="35" customBuiltin="1"/>
    <cellStyle name="40 % - Accent3" xfId="26" builtinId="39" customBuiltin="1"/>
    <cellStyle name="40 % - Accent4" xfId="27" builtinId="43" customBuiltin="1"/>
    <cellStyle name="40 % - Accent5" xfId="28" builtinId="47" customBuiltin="1"/>
    <cellStyle name="40 % - Accent6" xfId="29" builtinId="51" customBuiltin="1"/>
    <cellStyle name="60 % - Accent1" xfId="30" builtinId="32" customBuiltin="1"/>
    <cellStyle name="60 % - Accent2" xfId="31" builtinId="36" customBuiltin="1"/>
    <cellStyle name="60 % - Accent3" xfId="32" builtinId="40" customBuiltin="1"/>
    <cellStyle name="60 % - Accent4" xfId="33" builtinId="44" customBuiltin="1"/>
    <cellStyle name="60 % - Accent5" xfId="34" builtinId="48" customBuiltin="1"/>
    <cellStyle name="60 % - Accent6" xfId="35" builtinId="52" customBuiltin="1"/>
    <cellStyle name="Accent1" xfId="36" builtinId="29" customBuiltin="1"/>
    <cellStyle name="Accent2" xfId="37" builtinId="33" customBuiltin="1"/>
    <cellStyle name="Accent3" xfId="38" builtinId="37" customBuiltin="1"/>
    <cellStyle name="Accent4" xfId="39" builtinId="41" customBuiltin="1"/>
    <cellStyle name="Accent5" xfId="40" builtinId="45" customBuiltin="1"/>
    <cellStyle name="Accent6" xfId="41" builtinId="49" customBuiltin="1"/>
    <cellStyle name="Avertissement" xfId="42" builtinId="11" customBuiltin="1"/>
    <cellStyle name="Besuchter Hyperlink" xfId="43"/>
    <cellStyle name="Calcul" xfId="44" builtinId="22" customBuiltin="1"/>
    <cellStyle name="Cellule liée" xfId="45" builtinId="24" customBuiltin="1"/>
    <cellStyle name="Commentaire" xfId="46" builtinId="10" customBuiltin="1"/>
    <cellStyle name="Commentaire 2" xfId="91"/>
    <cellStyle name="Commentaire 2 2" xfId="99"/>
    <cellStyle name="Dezimal [0]_Abbreviations" xfId="47"/>
    <cellStyle name="Dezimal_Abbreviations" xfId="48"/>
    <cellStyle name="Entrée" xfId="49" builtinId="20" customBuiltin="1"/>
    <cellStyle name="Insatisfaisant" xfId="50" builtinId="27" customBuiltin="1"/>
    <cellStyle name="KPMG Heading 1" xfId="51"/>
    <cellStyle name="KPMG Heading 1 2" xfId="92"/>
    <cellStyle name="KPMG Heading 2" xfId="52"/>
    <cellStyle name="KPMG Heading 2 2" xfId="93"/>
    <cellStyle name="KPMG Heading 3" xfId="53"/>
    <cellStyle name="KPMG Heading 3 2" xfId="94"/>
    <cellStyle name="KPMG Heading 4" xfId="54"/>
    <cellStyle name="KPMG Heading 4 2" xfId="95"/>
    <cellStyle name="KPMG Normal" xfId="55"/>
    <cellStyle name="KPMG Normal Text" xfId="56"/>
    <cellStyle name="Microsoft Excel found an error in the formula you entered. Do you want to accept the correction proposed below?_x000a__x000a_|_x000a__x000a_• To accept the correction, click Yes._x000a_• To close this message and correct the formula yourself, click No." xfId="57"/>
    <cellStyle name="Microsoft Excel found an error in the formula you entered. Do you want to accept the correction proposed below?_x000a__x000a_|_x000a__x000a_• To accept the correction, click Yes._x000a_• To close this message and correct the formula yourself, click No. 2" xfId="108"/>
    <cellStyle name="Milliers" xfId="101" builtinId="3"/>
    <cellStyle name="Monétaire 2" xfId="106"/>
    <cellStyle name="Neutre" xfId="58" builtinId="28" customBuiltin="1"/>
    <cellStyle name="Non défini" xfId="59"/>
    <cellStyle name="Normal" xfId="0" builtinId="0"/>
    <cellStyle name="Normal 2" xfId="86"/>
    <cellStyle name="Normal 3" xfId="102"/>
    <cellStyle name="Normal 3 2" xfId="103"/>
    <cellStyle name="Normal_Annexe 6 EN" xfId="60"/>
    <cellStyle name="Normal_Q2 2007 PnL-TFT-BS_v4" xfId="61"/>
    <cellStyle name="Normal_Q2 2007 PnL-TFT-BS_v4 2 2" xfId="104"/>
    <cellStyle name="Pourcentage" xfId="85" builtinId="5"/>
    <cellStyle name="Pourcentage 2" xfId="97"/>
    <cellStyle name="Pourcentage 2 2" xfId="100"/>
    <cellStyle name="Pourcentage 3" xfId="107"/>
    <cellStyle name="Pourcentage 3 2" xfId="105"/>
    <cellStyle name="SAPBEXaggData" xfId="62"/>
    <cellStyle name="SAPBEXaggItem" xfId="63"/>
    <cellStyle name="SAPBEXchaText" xfId="64"/>
    <cellStyle name="SAPBEXfilterDrill" xfId="65"/>
    <cellStyle name="SAPBEXfilterItem" xfId="66"/>
    <cellStyle name="SAPBEXheaderItem" xfId="67"/>
    <cellStyle name="SAPBEXheaderText" xfId="68"/>
    <cellStyle name="SAPBEXstdData" xfId="69"/>
    <cellStyle name="SAPBEXstdItem" xfId="70"/>
    <cellStyle name="SAPBEXtitle" xfId="71"/>
    <cellStyle name="Satisfaisant" xfId="72" builtinId="26" customBuiltin="1"/>
    <cellStyle name="Sortie" xfId="73" builtinId="21" customBuiltin="1"/>
    <cellStyle name="Style 1" xfId="74"/>
    <cellStyle name="Style 1 2" xfId="96"/>
    <cellStyle name="Texte explicatif" xfId="75" builtinId="53" customBuiltin="1"/>
    <cellStyle name="Titre" xfId="76" builtinId="15" customBuiltin="1"/>
    <cellStyle name="Titre 1" xfId="77" builtinId="16" customBuiltin="1"/>
    <cellStyle name="Titre 2" xfId="78" builtinId="17" customBuiltin="1"/>
    <cellStyle name="Titre 3" xfId="79" builtinId="18" customBuiltin="1"/>
    <cellStyle name="Titre 4" xfId="80" builtinId="19" customBuiltin="1"/>
    <cellStyle name="Total" xfId="81" builtinId="25" customBuiltin="1"/>
    <cellStyle name="Vérification" xfId="82" builtinId="23" customBuiltin="1"/>
    <cellStyle name="Währung [0]_Abbreviations" xfId="83"/>
    <cellStyle name="Währung_Abbreviations" xfId="8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1F1F1"/>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444492"/>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DD3EB"/>
      <color rgb="FFD4E0AE"/>
      <color rgb="FFEFE5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7"/>
  <sheetViews>
    <sheetView showGridLines="0" tabSelected="1" zoomScale="85" zoomScaleNormal="85" zoomScaleSheetLayoutView="85" workbookViewId="0">
      <selection sqref="A1:T1"/>
    </sheetView>
  </sheetViews>
  <sheetFormatPr baseColWidth="10" defaultColWidth="9.140625" defaultRowHeight="12.75"/>
  <cols>
    <col min="1" max="1" width="50.7109375" style="155" customWidth="1"/>
    <col min="2" max="3" width="12.7109375" style="155" customWidth="1"/>
    <col min="4" max="4" width="12.7109375" style="156" customWidth="1"/>
    <col min="5" max="5" width="1.7109375" style="157" customWidth="1"/>
    <col min="6" max="7" width="12.7109375" style="155" customWidth="1"/>
    <col min="8" max="8" width="12.7109375" style="156" customWidth="1"/>
    <col min="9" max="9" width="1.7109375" style="157" customWidth="1"/>
    <col min="10" max="11" width="12.7109375" style="155" customWidth="1"/>
    <col min="12" max="12" width="12.7109375" style="158" customWidth="1"/>
    <col min="13" max="13" width="1.7109375" style="157" customWidth="1"/>
    <col min="14" max="15" width="12.7109375" style="155" customWidth="1"/>
    <col min="16" max="16" width="12.7109375" style="158" customWidth="1"/>
    <col min="17" max="17" width="1.7109375" style="157" customWidth="1"/>
    <col min="18" max="19" width="12.7109375" style="155" customWidth="1"/>
    <col min="20" max="20" width="12.7109375" style="158" customWidth="1"/>
    <col min="21" max="16384" width="9.140625" style="152"/>
  </cols>
  <sheetData>
    <row r="1" spans="1:20" s="76" customFormat="1" ht="36.950000000000003" customHeight="1">
      <c r="A1" s="188" t="s">
        <v>59</v>
      </c>
      <c r="B1" s="188"/>
      <c r="C1" s="188"/>
      <c r="D1" s="188"/>
      <c r="E1" s="188"/>
      <c r="F1" s="188"/>
      <c r="G1" s="188"/>
      <c r="H1" s="188"/>
      <c r="I1" s="188"/>
      <c r="J1" s="188"/>
      <c r="K1" s="188"/>
      <c r="L1" s="188"/>
      <c r="M1" s="188"/>
      <c r="N1" s="188"/>
      <c r="O1" s="188"/>
      <c r="P1" s="188"/>
      <c r="Q1" s="188"/>
      <c r="R1" s="188"/>
      <c r="S1" s="188"/>
      <c r="T1" s="188"/>
    </row>
    <row r="2" spans="1:20" s="77" customFormat="1" ht="11.1" customHeight="1">
      <c r="B2" s="78"/>
      <c r="C2" s="78"/>
      <c r="D2" s="79"/>
      <c r="E2" s="78"/>
      <c r="F2" s="78"/>
      <c r="G2" s="78"/>
      <c r="H2" s="79"/>
      <c r="I2" s="78"/>
      <c r="J2" s="78"/>
      <c r="K2" s="78"/>
      <c r="L2" s="80"/>
      <c r="M2" s="78"/>
      <c r="N2" s="78"/>
      <c r="O2" s="78"/>
      <c r="P2" s="80"/>
      <c r="Q2" s="78"/>
      <c r="R2" s="78"/>
      <c r="S2" s="78"/>
      <c r="T2" s="81"/>
    </row>
    <row r="3" spans="1:20" s="84" customFormat="1" ht="25.5" customHeight="1">
      <c r="A3" s="82"/>
      <c r="B3" s="189" t="s">
        <v>19</v>
      </c>
      <c r="C3" s="189"/>
      <c r="D3" s="189"/>
      <c r="E3" s="83"/>
      <c r="F3" s="189" t="s">
        <v>52</v>
      </c>
      <c r="G3" s="189"/>
      <c r="H3" s="189"/>
      <c r="I3" s="83"/>
      <c r="J3" s="189" t="s">
        <v>20</v>
      </c>
      <c r="K3" s="189"/>
      <c r="L3" s="189"/>
      <c r="M3" s="83"/>
      <c r="N3" s="189" t="s">
        <v>62</v>
      </c>
      <c r="O3" s="189"/>
      <c r="P3" s="193"/>
      <c r="Q3" s="83"/>
      <c r="R3" s="189" t="s">
        <v>30</v>
      </c>
      <c r="S3" s="189"/>
      <c r="T3" s="189"/>
    </row>
    <row r="4" spans="1:20" s="89" customFormat="1" ht="25.5" customHeight="1">
      <c r="A4" s="85" t="s">
        <v>23</v>
      </c>
      <c r="B4" s="86" t="s">
        <v>60</v>
      </c>
      <c r="C4" s="87" t="s">
        <v>61</v>
      </c>
      <c r="D4" s="88" t="s">
        <v>26</v>
      </c>
      <c r="E4" s="83"/>
      <c r="F4" s="86" t="s">
        <v>60</v>
      </c>
      <c r="G4" s="87" t="s">
        <v>61</v>
      </c>
      <c r="H4" s="88" t="s">
        <v>26</v>
      </c>
      <c r="I4" s="83"/>
      <c r="J4" s="86" t="s">
        <v>60</v>
      </c>
      <c r="K4" s="87" t="s">
        <v>61</v>
      </c>
      <c r="L4" s="88" t="s">
        <v>26</v>
      </c>
      <c r="M4" s="83"/>
      <c r="N4" s="86" t="s">
        <v>60</v>
      </c>
      <c r="O4" s="87" t="s">
        <v>61</v>
      </c>
      <c r="P4" s="88" t="s">
        <v>26</v>
      </c>
      <c r="Q4" s="83"/>
      <c r="R4" s="86" t="s">
        <v>60</v>
      </c>
      <c r="S4" s="87" t="s">
        <v>61</v>
      </c>
      <c r="T4" s="88" t="s">
        <v>26</v>
      </c>
    </row>
    <row r="5" spans="1:20" s="93" customFormat="1" ht="21.95" customHeight="1">
      <c r="A5" s="90" t="s">
        <v>0</v>
      </c>
      <c r="B5" s="168">
        <v>6262</v>
      </c>
      <c r="C5" s="90">
        <v>5949</v>
      </c>
      <c r="D5" s="91">
        <f>IF(C5=0,0,(B5-C5)/C5)</f>
        <v>5.2613884686501931E-2</v>
      </c>
      <c r="E5" s="92"/>
      <c r="F5" s="168">
        <v>1256</v>
      </c>
      <c r="G5" s="90">
        <v>1238</v>
      </c>
      <c r="H5" s="91">
        <f>IF(G5=0,0,(F5-G5)/G5)</f>
        <v>1.4539579967689823E-2</v>
      </c>
      <c r="I5" s="92"/>
      <c r="J5" s="168">
        <v>873</v>
      </c>
      <c r="K5" s="90">
        <v>711</v>
      </c>
      <c r="L5" s="91">
        <f>IF(K5=0,0,(J5-K5)/K5)</f>
        <v>0.22784810126582278</v>
      </c>
      <c r="M5" s="92"/>
      <c r="N5" s="168">
        <v>0</v>
      </c>
      <c r="O5" s="168">
        <v>0</v>
      </c>
      <c r="P5" s="91">
        <f>IF(O5=0,0,(N5-O5)/O5)</f>
        <v>0</v>
      </c>
      <c r="Q5" s="92"/>
      <c r="R5" s="168">
        <f t="shared" ref="R5:S7" si="0">+B5+F5+J5+N5</f>
        <v>8391</v>
      </c>
      <c r="S5" s="90">
        <f t="shared" si="0"/>
        <v>7898</v>
      </c>
      <c r="T5" s="91">
        <f>IF(S5=0,0,(R5-S5)/S5)</f>
        <v>6.2420866042035957E-2</v>
      </c>
    </row>
    <row r="6" spans="1:20" s="84" customFormat="1" ht="21.95" customHeight="1">
      <c r="A6" s="94" t="s">
        <v>49</v>
      </c>
      <c r="B6" s="165">
        <v>80</v>
      </c>
      <c r="C6" s="171">
        <v>58</v>
      </c>
      <c r="D6" s="96">
        <f>IF(C6=0,0,(B6-C6)/C6)</f>
        <v>0.37931034482758619</v>
      </c>
      <c r="E6" s="97"/>
      <c r="F6" s="165">
        <v>0</v>
      </c>
      <c r="G6" s="171">
        <v>0</v>
      </c>
      <c r="H6" s="96">
        <f>IF(G6=0,0,(F6-G6)/G6)</f>
        <v>0</v>
      </c>
      <c r="I6" s="97"/>
      <c r="J6" s="165">
        <v>242</v>
      </c>
      <c r="K6" s="171">
        <v>170</v>
      </c>
      <c r="L6" s="96">
        <f>IF(K6=0,0,(J6-K6)/K6)</f>
        <v>0.42352941176470588</v>
      </c>
      <c r="M6" s="97"/>
      <c r="N6" s="165">
        <v>0</v>
      </c>
      <c r="O6" s="171">
        <v>0</v>
      </c>
      <c r="P6" s="96">
        <f>IF(O6=0,0,(N6-O6)/O6)</f>
        <v>0</v>
      </c>
      <c r="Q6" s="97"/>
      <c r="R6" s="165">
        <f t="shared" si="0"/>
        <v>322</v>
      </c>
      <c r="S6" s="95">
        <f t="shared" si="0"/>
        <v>228</v>
      </c>
      <c r="T6" s="96">
        <f>IF(S6=0,0,(R6-S6)/S6)</f>
        <v>0.41228070175438597</v>
      </c>
    </row>
    <row r="7" spans="1:20" s="98" customFormat="1" ht="21.95" customHeight="1">
      <c r="A7" s="94" t="s">
        <v>37</v>
      </c>
      <c r="B7" s="165">
        <v>-1581</v>
      </c>
      <c r="C7" s="95">
        <v>-1587</v>
      </c>
      <c r="D7" s="96">
        <f>IF(C7=0,0,(B7-C7)/C7)</f>
        <v>-3.780718336483932E-3</v>
      </c>
      <c r="E7" s="97"/>
      <c r="F7" s="165">
        <v>-396</v>
      </c>
      <c r="G7" s="95">
        <v>-399</v>
      </c>
      <c r="H7" s="96">
        <f>IF(G7=0,0,(F7-G7)/G7)</f>
        <v>-7.5187969924812026E-3</v>
      </c>
      <c r="I7" s="97"/>
      <c r="J7" s="165">
        <v>-572</v>
      </c>
      <c r="K7" s="95">
        <v>-475</v>
      </c>
      <c r="L7" s="96">
        <f>IF(K7=0,0,(J7-K7)/K7)</f>
        <v>0.20421052631578948</v>
      </c>
      <c r="M7" s="97"/>
      <c r="N7" s="165">
        <v>-67</v>
      </c>
      <c r="O7" s="95">
        <v>-54</v>
      </c>
      <c r="P7" s="96">
        <f>IF(O7=0,0,(N7-O7)/O7)</f>
        <v>0.24074074074074073</v>
      </c>
      <c r="Q7" s="97"/>
      <c r="R7" s="165">
        <f t="shared" si="0"/>
        <v>-2616</v>
      </c>
      <c r="S7" s="95">
        <f t="shared" si="0"/>
        <v>-2515</v>
      </c>
      <c r="T7" s="96">
        <f>IF(S7=0,0,(R7-S7)/S7)</f>
        <v>4.0159045725646124E-2</v>
      </c>
    </row>
    <row r="8" spans="1:20" s="103" customFormat="1" ht="15" customHeight="1">
      <c r="A8" s="99" t="s">
        <v>39</v>
      </c>
      <c r="B8" s="100">
        <f>+B7/B$5</f>
        <v>-0.25247524752475248</v>
      </c>
      <c r="C8" s="97">
        <f>+C7/C$5</f>
        <v>-0.26676752395360565</v>
      </c>
      <c r="D8" s="101"/>
      <c r="E8" s="102"/>
      <c r="F8" s="100">
        <f>+F7/F$5</f>
        <v>-0.31528662420382164</v>
      </c>
      <c r="G8" s="97">
        <f>+G7/G$5</f>
        <v>-0.32229402261712442</v>
      </c>
      <c r="H8" s="101"/>
      <c r="I8" s="102"/>
      <c r="J8" s="100">
        <f>+J7/J$5</f>
        <v>-0.65521191294387171</v>
      </c>
      <c r="K8" s="97">
        <f>+K7/K$5</f>
        <v>-0.66807313642756683</v>
      </c>
      <c r="L8" s="101"/>
      <c r="M8" s="102"/>
      <c r="N8" s="100"/>
      <c r="O8" s="97"/>
      <c r="P8" s="101"/>
      <c r="Q8" s="102"/>
      <c r="R8" s="100">
        <f t="shared" ref="R8" si="1">+R7/R$5</f>
        <v>-0.31176260278870216</v>
      </c>
      <c r="S8" s="97">
        <f t="shared" ref="S8" si="2">+S7/S$5</f>
        <v>-0.31843504684730312</v>
      </c>
      <c r="T8" s="101"/>
    </row>
    <row r="9" spans="1:20" s="106" customFormat="1" ht="21.95" customHeight="1">
      <c r="A9" s="104" t="s">
        <v>31</v>
      </c>
      <c r="B9" s="169">
        <f>+B5+B6+B7</f>
        <v>4761</v>
      </c>
      <c r="C9" s="105">
        <f>+C5+C6+C7</f>
        <v>4420</v>
      </c>
      <c r="D9" s="91">
        <f>IF(C9=0,0,(B9-C9)/C9)</f>
        <v>7.7149321266968329E-2</v>
      </c>
      <c r="E9" s="92"/>
      <c r="F9" s="169">
        <f>+F5+F6+F7</f>
        <v>860</v>
      </c>
      <c r="G9" s="105">
        <f>+G5+G6+G7</f>
        <v>839</v>
      </c>
      <c r="H9" s="91">
        <f>IF(G9=0,0,(F9-G9)/G9)</f>
        <v>2.5029797377830752E-2</v>
      </c>
      <c r="I9" s="92"/>
      <c r="J9" s="169">
        <f>+J5+J6+J7</f>
        <v>543</v>
      </c>
      <c r="K9" s="105">
        <f>+K5+K6+K7</f>
        <v>406</v>
      </c>
      <c r="L9" s="91">
        <f>IF(K9=0,0,(J9-K9)/K9)</f>
        <v>0.33743842364532017</v>
      </c>
      <c r="M9" s="92"/>
      <c r="N9" s="169">
        <f>+N5+N6+N7</f>
        <v>-67</v>
      </c>
      <c r="O9" s="105">
        <f>+O5+O6+O7</f>
        <v>-54</v>
      </c>
      <c r="P9" s="91">
        <f>IF(O9=0,0,(N9-O9)/O9)</f>
        <v>0.24074074074074073</v>
      </c>
      <c r="Q9" s="92"/>
      <c r="R9" s="169">
        <f>+R5+R6+R7</f>
        <v>6097</v>
      </c>
      <c r="S9" s="105">
        <f>+S5+S6+S7</f>
        <v>5611</v>
      </c>
      <c r="T9" s="91">
        <f>IF(S9=0,0,(R9-S9)/S9)</f>
        <v>8.6615576546070217E-2</v>
      </c>
    </row>
    <row r="10" spans="1:20" s="111" customFormat="1" ht="15" customHeight="1">
      <c r="A10" s="107" t="s">
        <v>21</v>
      </c>
      <c r="B10" s="108">
        <f>+B9/B$5</f>
        <v>0.76030022357074412</v>
      </c>
      <c r="C10" s="92">
        <f>+C9/C$5</f>
        <v>0.74298201378382922</v>
      </c>
      <c r="D10" s="109"/>
      <c r="E10" s="110"/>
      <c r="F10" s="108">
        <f>+F9/F$5</f>
        <v>0.6847133757961783</v>
      </c>
      <c r="G10" s="92">
        <f>+G9/G$5</f>
        <v>0.67770597738287564</v>
      </c>
      <c r="H10" s="109"/>
      <c r="I10" s="110"/>
      <c r="J10" s="108">
        <f>+J9/J$5</f>
        <v>0.62199312714776633</v>
      </c>
      <c r="K10" s="92">
        <f>+K9/K$5</f>
        <v>0.57102672292545709</v>
      </c>
      <c r="L10" s="109"/>
      <c r="M10" s="110"/>
      <c r="N10" s="108"/>
      <c r="O10" s="92"/>
      <c r="P10" s="109"/>
      <c r="Q10" s="110"/>
      <c r="R10" s="108">
        <f t="shared" ref="R10" si="3">+R9/R$5</f>
        <v>0.72661184602550355</v>
      </c>
      <c r="S10" s="92">
        <f>+S9/S$5</f>
        <v>0.71043302101797923</v>
      </c>
      <c r="T10" s="109"/>
    </row>
    <row r="11" spans="1:20" s="98" customFormat="1" ht="21.95" customHeight="1">
      <c r="A11" s="94" t="s">
        <v>38</v>
      </c>
      <c r="B11" s="165">
        <v>-1073</v>
      </c>
      <c r="C11" s="95">
        <v>-978</v>
      </c>
      <c r="D11" s="96">
        <f>IF(C11=0,0,(B11-C11)/C11)</f>
        <v>9.7137014314928424E-2</v>
      </c>
      <c r="E11" s="97"/>
      <c r="F11" s="165">
        <v>-35</v>
      </c>
      <c r="G11" s="95">
        <v>-28</v>
      </c>
      <c r="H11" s="96">
        <f>IF(G11=0,0,(F11-G11)/G11)</f>
        <v>0.25</v>
      </c>
      <c r="I11" s="97"/>
      <c r="J11" s="165">
        <v>-133</v>
      </c>
      <c r="K11" s="95">
        <v>-126</v>
      </c>
      <c r="L11" s="96">
        <f>IF(K11=0,0,(J11-K11)/K11)</f>
        <v>5.5555555555555552E-2</v>
      </c>
      <c r="M11" s="97"/>
      <c r="N11" s="165">
        <v>-144</v>
      </c>
      <c r="O11" s="95">
        <v>-148</v>
      </c>
      <c r="P11" s="96">
        <f>IF(O11=0,0,(N11-O11)/O11)</f>
        <v>-2.7027027027027029E-2</v>
      </c>
      <c r="Q11" s="97"/>
      <c r="R11" s="165">
        <f>+B11+F11+J11+N11</f>
        <v>-1385</v>
      </c>
      <c r="S11" s="95">
        <f>+C11+G11+K11+O11</f>
        <v>-1280</v>
      </c>
      <c r="T11" s="96">
        <f>IF(S11=0,0,(R11-S11)/S11)</f>
        <v>8.203125E-2</v>
      </c>
    </row>
    <row r="12" spans="1:20" s="103" customFormat="1" ht="15" customHeight="1">
      <c r="A12" s="99" t="s">
        <v>39</v>
      </c>
      <c r="B12" s="100">
        <f>+B11/B$5</f>
        <v>-0.17135100606834877</v>
      </c>
      <c r="C12" s="97">
        <f>+C11/C$5</f>
        <v>-0.16439737771053958</v>
      </c>
      <c r="D12" s="101"/>
      <c r="E12" s="102"/>
      <c r="F12" s="100">
        <f>+F11/F$5</f>
        <v>-2.7866242038216561E-2</v>
      </c>
      <c r="G12" s="97">
        <f>+G11/G$5</f>
        <v>-2.2617124394184167E-2</v>
      </c>
      <c r="H12" s="101"/>
      <c r="I12" s="102"/>
      <c r="J12" s="100">
        <f>+J11/J$5</f>
        <v>-0.15234822451317298</v>
      </c>
      <c r="K12" s="97">
        <f>+K11/K$5</f>
        <v>-0.17721518987341772</v>
      </c>
      <c r="L12" s="101"/>
      <c r="M12" s="102"/>
      <c r="N12" s="100"/>
      <c r="O12" s="97"/>
      <c r="P12" s="101"/>
      <c r="Q12" s="102"/>
      <c r="R12" s="100">
        <f t="shared" ref="R12" si="4">+R11/R$5</f>
        <v>-0.16505780002383505</v>
      </c>
      <c r="S12" s="97">
        <f>+S11/S$5</f>
        <v>-0.16206634591035704</v>
      </c>
      <c r="T12" s="101"/>
    </row>
    <row r="13" spans="1:20" s="98" customFormat="1" ht="21.95" customHeight="1">
      <c r="A13" s="94" t="s">
        <v>40</v>
      </c>
      <c r="B13" s="165">
        <v>-1275</v>
      </c>
      <c r="C13" s="95">
        <v>-1254</v>
      </c>
      <c r="D13" s="96">
        <f>IF(C13=0,0,(B13-C13)/C13)</f>
        <v>1.6746411483253589E-2</v>
      </c>
      <c r="E13" s="97"/>
      <c r="F13" s="165">
        <v>-394</v>
      </c>
      <c r="G13" s="95">
        <v>-389</v>
      </c>
      <c r="H13" s="96">
        <f>IF(G13=0,0,(F13-G13)/G13)</f>
        <v>1.2853470437017995E-2</v>
      </c>
      <c r="I13" s="97"/>
      <c r="J13" s="165">
        <v>-173</v>
      </c>
      <c r="K13" s="95">
        <v>-153</v>
      </c>
      <c r="L13" s="96">
        <f>IF(K13=0,0,(J13-K13)/K13)</f>
        <v>0.13071895424836602</v>
      </c>
      <c r="M13" s="97"/>
      <c r="N13" s="165">
        <v>-538</v>
      </c>
      <c r="O13" s="95">
        <v>-514</v>
      </c>
      <c r="P13" s="96">
        <f>IF(O13=0,0,(N13-O13)/O13)</f>
        <v>4.6692607003891051E-2</v>
      </c>
      <c r="Q13" s="97"/>
      <c r="R13" s="165">
        <f>+B13+F13+J13+N13</f>
        <v>-2380</v>
      </c>
      <c r="S13" s="95">
        <f>+C13+G13+K13+O13</f>
        <v>-2310</v>
      </c>
      <c r="T13" s="96">
        <f>IF(S13=0,0,(R13-S13)/S13)</f>
        <v>3.0303030303030304E-2</v>
      </c>
    </row>
    <row r="14" spans="1:20" s="103" customFormat="1" ht="15" customHeight="1">
      <c r="A14" s="99" t="s">
        <v>39</v>
      </c>
      <c r="B14" s="100">
        <f>+B13/B$5</f>
        <v>-0.2036090705844778</v>
      </c>
      <c r="C14" s="97">
        <f>+C13/C$5</f>
        <v>-0.21079172970247101</v>
      </c>
      <c r="D14" s="101"/>
      <c r="E14" s="102"/>
      <c r="F14" s="100">
        <f>+F13/F$5</f>
        <v>-0.31369426751592355</v>
      </c>
      <c r="G14" s="97">
        <f>+G13/G$5</f>
        <v>-0.31421647819063003</v>
      </c>
      <c r="H14" s="101"/>
      <c r="I14" s="102"/>
      <c r="J14" s="100">
        <f>+J13/J$5</f>
        <v>-0.1981672394043528</v>
      </c>
      <c r="K14" s="97">
        <f>+K13/K$5</f>
        <v>-0.21518987341772153</v>
      </c>
      <c r="L14" s="101"/>
      <c r="M14" s="102"/>
      <c r="N14" s="100"/>
      <c r="O14" s="97"/>
      <c r="P14" s="101"/>
      <c r="Q14" s="102"/>
      <c r="R14" s="100">
        <f t="shared" ref="R14" si="5">+R13/R$5</f>
        <v>-0.28363723036586819</v>
      </c>
      <c r="S14" s="97">
        <f>+S13/S$5</f>
        <v>-0.29247910863509752</v>
      </c>
      <c r="T14" s="101"/>
    </row>
    <row r="15" spans="1:20" s="98" customFormat="1" ht="21.95" customHeight="1">
      <c r="A15" s="94" t="s">
        <v>41</v>
      </c>
      <c r="B15" s="165">
        <v>-87</v>
      </c>
      <c r="C15" s="95">
        <v>-7</v>
      </c>
      <c r="D15" s="96"/>
      <c r="E15" s="97"/>
      <c r="F15" s="165">
        <v>11</v>
      </c>
      <c r="G15" s="95">
        <v>5</v>
      </c>
      <c r="H15" s="96"/>
      <c r="I15" s="97"/>
      <c r="J15" s="165">
        <v>0</v>
      </c>
      <c r="K15" s="95">
        <v>2</v>
      </c>
      <c r="L15" s="96"/>
      <c r="M15" s="97"/>
      <c r="N15" s="165">
        <v>-26</v>
      </c>
      <c r="O15" s="95">
        <v>-31</v>
      </c>
      <c r="P15" s="96"/>
      <c r="Q15" s="97"/>
      <c r="R15" s="165">
        <f t="shared" ref="R15:S17" si="6">+B15+F15+J15+N15</f>
        <v>-102</v>
      </c>
      <c r="S15" s="95">
        <f t="shared" si="6"/>
        <v>-31</v>
      </c>
      <c r="T15" s="96"/>
    </row>
    <row r="16" spans="1:20" s="98" customFormat="1" ht="20.25" customHeight="1">
      <c r="A16" s="94" t="s">
        <v>46</v>
      </c>
      <c r="B16" s="165">
        <v>71</v>
      </c>
      <c r="C16" s="166">
        <v>75</v>
      </c>
      <c r="D16" s="96"/>
      <c r="E16" s="97"/>
      <c r="F16" s="165">
        <v>0</v>
      </c>
      <c r="G16" s="166">
        <v>0</v>
      </c>
      <c r="H16" s="96"/>
      <c r="I16" s="97"/>
      <c r="J16" s="165">
        <v>0</v>
      </c>
      <c r="K16" s="166">
        <v>-1</v>
      </c>
      <c r="L16" s="96"/>
      <c r="M16" s="97"/>
      <c r="N16" s="165">
        <v>0</v>
      </c>
      <c r="O16" s="166">
        <v>0</v>
      </c>
      <c r="P16" s="96"/>
      <c r="Q16" s="97"/>
      <c r="R16" s="165">
        <f t="shared" si="6"/>
        <v>71</v>
      </c>
      <c r="S16" s="95">
        <f t="shared" si="6"/>
        <v>74</v>
      </c>
      <c r="T16" s="96"/>
    </row>
    <row r="17" spans="1:30" s="98" customFormat="1" ht="18" customHeight="1">
      <c r="A17" s="94" t="s">
        <v>42</v>
      </c>
      <c r="B17" s="165">
        <v>-6</v>
      </c>
      <c r="C17" s="95">
        <v>-26</v>
      </c>
      <c r="D17" s="96"/>
      <c r="E17" s="97"/>
      <c r="F17" s="165">
        <v>-4</v>
      </c>
      <c r="G17" s="95">
        <v>-4</v>
      </c>
      <c r="H17" s="96"/>
      <c r="I17" s="97"/>
      <c r="J17" s="165">
        <v>0</v>
      </c>
      <c r="K17" s="166">
        <v>0</v>
      </c>
      <c r="L17" s="96"/>
      <c r="M17" s="97"/>
      <c r="N17" s="165">
        <v>0</v>
      </c>
      <c r="O17" s="166">
        <v>0</v>
      </c>
      <c r="P17" s="96"/>
      <c r="Q17" s="97"/>
      <c r="R17" s="165">
        <f t="shared" si="6"/>
        <v>-10</v>
      </c>
      <c r="S17" s="95">
        <f t="shared" si="6"/>
        <v>-30</v>
      </c>
      <c r="T17" s="96"/>
    </row>
    <row r="18" spans="1:30" s="113" customFormat="1" ht="21.95" customHeight="1">
      <c r="A18" s="112" t="s">
        <v>22</v>
      </c>
      <c r="B18" s="168">
        <f>+B9+B11+B13+B15+B16+B17</f>
        <v>2391</v>
      </c>
      <c r="C18" s="90">
        <f>+C9+C11+C13+C15+C16+C17</f>
        <v>2230</v>
      </c>
      <c r="D18" s="91">
        <f>IF(C18=0,0,(B18-C18)/C18)</f>
        <v>7.2197309417040362E-2</v>
      </c>
      <c r="E18" s="92"/>
      <c r="F18" s="168">
        <f>+F9+F11+F13+F15+F16+F17</f>
        <v>438</v>
      </c>
      <c r="G18" s="90">
        <f>+G9+G11+G13+G15+G16+G17</f>
        <v>423</v>
      </c>
      <c r="H18" s="91">
        <f>IF(G18=0,0,(F18-G18)/G18)</f>
        <v>3.5460992907801421E-2</v>
      </c>
      <c r="I18" s="92"/>
      <c r="J18" s="168">
        <f>+J9+J11+J13+J15+J16+J17</f>
        <v>237</v>
      </c>
      <c r="K18" s="90">
        <f>+K9+K11+K13+K15+K16+K17</f>
        <v>128</v>
      </c>
      <c r="L18" s="91">
        <f>IF(K18=0,0,(J18-K18)/K18)</f>
        <v>0.8515625</v>
      </c>
      <c r="M18" s="92"/>
      <c r="N18" s="168">
        <f>+N9+N11+N13+N15+N16+N17</f>
        <v>-775</v>
      </c>
      <c r="O18" s="90">
        <f>+O9+O11+O13+O15+O16+O17</f>
        <v>-747</v>
      </c>
      <c r="P18" s="91">
        <f>IF(O18=0,0,(N18-O18)/O18)</f>
        <v>3.7483266398929051E-2</v>
      </c>
      <c r="Q18" s="92"/>
      <c r="R18" s="168">
        <f>+R9+R11+R13+R15+R16+R17</f>
        <v>2291</v>
      </c>
      <c r="S18" s="90">
        <f>+S9+S11+S13+S15+S16+S17</f>
        <v>2034</v>
      </c>
      <c r="T18" s="91">
        <f>IF(S18=0,0,(R18-S18)/S18)</f>
        <v>0.1263520157325467</v>
      </c>
    </row>
    <row r="19" spans="1:30" s="117" customFormat="1" ht="23.25" customHeight="1">
      <c r="A19" s="114" t="s">
        <v>21</v>
      </c>
      <c r="B19" s="115">
        <f>+B18/B$5</f>
        <v>0.38182689236665601</v>
      </c>
      <c r="C19" s="116">
        <f>+C18/C$5</f>
        <v>0.37485291645654734</v>
      </c>
      <c r="D19" s="109"/>
      <c r="E19" s="110"/>
      <c r="F19" s="115">
        <f>+F18/F$5</f>
        <v>0.34872611464968151</v>
      </c>
      <c r="G19" s="116">
        <f>+G18/G$5</f>
        <v>0.34168012924071084</v>
      </c>
      <c r="H19" s="109"/>
      <c r="I19" s="110"/>
      <c r="J19" s="115">
        <f>+J18/J$5</f>
        <v>0.27147766323024053</v>
      </c>
      <c r="K19" s="116">
        <f>+K18/K$5</f>
        <v>0.18002812939521801</v>
      </c>
      <c r="L19" s="109"/>
      <c r="M19" s="110"/>
      <c r="N19" s="115"/>
      <c r="O19" s="116"/>
      <c r="P19" s="109"/>
      <c r="Q19" s="110"/>
      <c r="R19" s="115">
        <f t="shared" ref="R19" si="7">+R18/R$5</f>
        <v>0.27303062805386724</v>
      </c>
      <c r="S19" s="116">
        <f t="shared" ref="S19" si="8">+S18/S$5</f>
        <v>0.25753355279817675</v>
      </c>
      <c r="T19" s="109"/>
    </row>
    <row r="20" spans="1:30" s="121" customFormat="1" ht="8.1" customHeight="1">
      <c r="A20" s="118"/>
      <c r="B20" s="119"/>
      <c r="C20" s="119"/>
      <c r="D20" s="120"/>
      <c r="E20" s="119"/>
      <c r="F20" s="119"/>
      <c r="G20" s="119"/>
      <c r="H20" s="120"/>
      <c r="I20" s="119"/>
      <c r="J20" s="119"/>
      <c r="K20" s="119"/>
      <c r="L20" s="120"/>
      <c r="M20" s="119"/>
      <c r="N20" s="119"/>
      <c r="O20" s="119"/>
      <c r="P20" s="120"/>
      <c r="Q20" s="119"/>
      <c r="R20" s="119"/>
      <c r="S20" s="119"/>
      <c r="T20" s="120"/>
    </row>
    <row r="21" spans="1:30" s="98" customFormat="1" ht="21.75" customHeight="1">
      <c r="A21" s="122"/>
      <c r="B21" s="123"/>
      <c r="C21" s="124"/>
      <c r="D21" s="125"/>
      <c r="E21" s="124"/>
      <c r="F21" s="123"/>
      <c r="G21" s="124"/>
      <c r="H21" s="125"/>
      <c r="I21" s="124"/>
      <c r="J21" s="123"/>
      <c r="L21" s="172"/>
      <c r="M21" s="172"/>
      <c r="N21" s="191" t="s">
        <v>43</v>
      </c>
      <c r="O21" s="191"/>
      <c r="P21" s="191"/>
      <c r="Q21" s="126"/>
      <c r="R21" s="127">
        <f>-97+52</f>
        <v>-45</v>
      </c>
      <c r="S21" s="128">
        <v>2</v>
      </c>
      <c r="T21" s="129"/>
    </row>
    <row r="22" spans="1:30" s="98" customFormat="1" ht="21.95" customHeight="1">
      <c r="A22" s="122"/>
      <c r="B22" s="123"/>
      <c r="C22" s="124"/>
      <c r="D22" s="125"/>
      <c r="E22" s="124"/>
      <c r="F22" s="123"/>
      <c r="G22" s="124"/>
      <c r="H22" s="125"/>
      <c r="I22" s="124"/>
      <c r="J22" s="123"/>
      <c r="L22" s="172"/>
      <c r="M22" s="172"/>
      <c r="N22" s="191" t="s">
        <v>44</v>
      </c>
      <c r="O22" s="191"/>
      <c r="P22" s="191"/>
      <c r="Q22" s="126"/>
      <c r="R22" s="127">
        <v>-481</v>
      </c>
      <c r="S22" s="128">
        <v>-438</v>
      </c>
      <c r="T22" s="129"/>
    </row>
    <row r="23" spans="1:30" s="98" customFormat="1" ht="18.75" customHeight="1">
      <c r="A23" s="130"/>
      <c r="B23" s="131"/>
      <c r="C23" s="124"/>
      <c r="D23" s="125"/>
      <c r="E23" s="124"/>
      <c r="F23" s="131"/>
      <c r="G23" s="124"/>
      <c r="H23" s="125"/>
      <c r="I23" s="124"/>
      <c r="J23" s="131"/>
      <c r="L23" s="99"/>
      <c r="M23" s="99"/>
      <c r="N23" s="192" t="s">
        <v>36</v>
      </c>
      <c r="O23" s="192"/>
      <c r="P23" s="192"/>
      <c r="Q23" s="126"/>
      <c r="R23" s="132">
        <f>-R22/(R18-R16-R17+R21)</f>
        <v>0.22013729977116706</v>
      </c>
      <c r="S23" s="133">
        <f>-S22/(S18-S16-S17+S21)</f>
        <v>0.21987951807228914</v>
      </c>
      <c r="T23" s="129"/>
    </row>
    <row r="24" spans="1:30" s="113" customFormat="1" ht="21.95" customHeight="1">
      <c r="A24" s="123"/>
      <c r="B24" s="97"/>
      <c r="C24" s="123"/>
      <c r="D24" s="134"/>
      <c r="E24" s="123"/>
      <c r="F24" s="97"/>
      <c r="G24" s="123"/>
      <c r="H24" s="134"/>
      <c r="I24" s="123"/>
      <c r="J24" s="123"/>
      <c r="L24" s="172"/>
      <c r="M24" s="172"/>
      <c r="N24" s="194" t="s">
        <v>16</v>
      </c>
      <c r="O24" s="194"/>
      <c r="P24" s="194"/>
      <c r="Q24" s="135"/>
      <c r="R24" s="90">
        <f>+R18+R21+R22</f>
        <v>1765</v>
      </c>
      <c r="S24" s="90">
        <f>+S18+S21+S22</f>
        <v>1598</v>
      </c>
      <c r="T24" s="48">
        <f>+(R24-S24)/S24</f>
        <v>0.10450563204005006</v>
      </c>
    </row>
    <row r="25" spans="1:30" s="113" customFormat="1" ht="15" customHeight="1">
      <c r="A25" s="136"/>
      <c r="B25" s="123"/>
      <c r="C25" s="123"/>
      <c r="D25" s="134"/>
      <c r="E25" s="123"/>
      <c r="F25" s="123"/>
      <c r="G25" s="123"/>
      <c r="H25" s="134"/>
      <c r="I25" s="123"/>
      <c r="J25" s="123"/>
      <c r="L25" s="173"/>
      <c r="M25" s="173"/>
      <c r="N25" s="195" t="s">
        <v>21</v>
      </c>
      <c r="O25" s="195"/>
      <c r="P25" s="195"/>
      <c r="Q25" s="135"/>
      <c r="R25" s="137">
        <f t="shared" ref="R25" si="9">+R24/R$5</f>
        <v>0.21034441663687284</v>
      </c>
      <c r="S25" s="49">
        <f>+S24/S$5</f>
        <v>0.2023297037224614</v>
      </c>
      <c r="T25" s="138"/>
    </row>
    <row r="26" spans="1:30" s="139" customFormat="1" ht="8.1" customHeight="1">
      <c r="A26" s="136"/>
      <c r="B26" s="123"/>
      <c r="C26" s="123"/>
      <c r="D26" s="134"/>
      <c r="E26" s="123"/>
      <c r="F26" s="123"/>
      <c r="G26" s="123"/>
      <c r="H26" s="134"/>
      <c r="I26" s="123"/>
      <c r="J26" s="123"/>
      <c r="L26" s="47"/>
      <c r="M26" s="47"/>
      <c r="N26" s="174"/>
      <c r="O26" s="175"/>
      <c r="P26" s="175"/>
      <c r="Q26" s="47"/>
      <c r="R26" s="47"/>
      <c r="S26" s="47"/>
      <c r="T26" s="50"/>
    </row>
    <row r="27" spans="1:30" s="93" customFormat="1" ht="24.95" customHeight="1">
      <c r="A27" s="144"/>
      <c r="B27" s="144"/>
      <c r="C27" s="144"/>
      <c r="D27" s="145"/>
      <c r="E27" s="144"/>
      <c r="F27" s="144"/>
      <c r="G27" s="144"/>
      <c r="H27" s="145"/>
      <c r="I27" s="144"/>
      <c r="J27" s="144"/>
      <c r="L27" s="172"/>
      <c r="M27" s="172"/>
      <c r="N27" s="190" t="s">
        <v>45</v>
      </c>
      <c r="O27" s="190"/>
      <c r="P27" s="190"/>
      <c r="Q27" s="141"/>
      <c r="R27" s="142">
        <v>1.42</v>
      </c>
      <c r="S27" s="142">
        <v>1.28</v>
      </c>
      <c r="T27" s="143">
        <f>+(R27-S27)/S27</f>
        <v>0.10937499999999992</v>
      </c>
    </row>
    <row r="28" spans="1:30" s="140" customFormat="1" ht="11.25" customHeight="1">
      <c r="A28" s="146"/>
      <c r="B28" s="146"/>
      <c r="C28" s="146"/>
      <c r="D28" s="147"/>
      <c r="E28" s="146"/>
      <c r="F28" s="146"/>
      <c r="G28" s="146"/>
      <c r="H28" s="147"/>
      <c r="I28" s="146"/>
      <c r="J28" s="146"/>
      <c r="K28" s="146"/>
      <c r="L28" s="147"/>
      <c r="M28" s="146"/>
      <c r="N28" s="146"/>
      <c r="O28" s="146"/>
      <c r="P28" s="147"/>
      <c r="Q28" s="146"/>
      <c r="R28" s="146"/>
      <c r="S28" s="146"/>
      <c r="T28" s="147"/>
    </row>
    <row r="29" spans="1:30" s="140" customFormat="1" ht="11.25" customHeight="1">
      <c r="A29" s="146"/>
      <c r="B29" s="146"/>
      <c r="C29" s="146"/>
      <c r="D29" s="147"/>
      <c r="E29" s="146"/>
      <c r="F29" s="146"/>
      <c r="G29" s="146"/>
      <c r="H29" s="147"/>
      <c r="I29" s="146"/>
      <c r="J29" s="146"/>
      <c r="K29" s="146"/>
      <c r="L29" s="147"/>
      <c r="M29" s="146"/>
      <c r="N29" s="146"/>
      <c r="O29" s="146"/>
      <c r="P29" s="147"/>
      <c r="Q29" s="146"/>
      <c r="R29" s="184"/>
      <c r="S29" s="183"/>
      <c r="T29" s="147"/>
    </row>
    <row r="30" spans="1:30" s="148" customFormat="1" ht="15" customHeight="1">
      <c r="A30" s="187" t="s">
        <v>57</v>
      </c>
      <c r="B30" s="187"/>
      <c r="C30" s="187"/>
      <c r="D30" s="187"/>
      <c r="E30" s="187"/>
      <c r="F30" s="187"/>
      <c r="G30" s="187"/>
      <c r="H30" s="187"/>
      <c r="I30" s="187"/>
      <c r="J30" s="187"/>
      <c r="K30" s="187"/>
      <c r="L30" s="187"/>
      <c r="M30" s="187"/>
      <c r="N30" s="187"/>
      <c r="O30" s="187"/>
      <c r="P30" s="187"/>
      <c r="Q30" s="187"/>
      <c r="R30" s="187"/>
      <c r="S30" s="187"/>
      <c r="T30" s="187"/>
      <c r="U30" s="52"/>
      <c r="V30" s="52"/>
      <c r="W30" s="52"/>
      <c r="X30" s="52"/>
      <c r="Y30" s="52"/>
      <c r="Z30" s="52"/>
      <c r="AA30" s="52"/>
      <c r="AB30" s="52"/>
      <c r="AC30" s="52"/>
      <c r="AD30" s="52"/>
    </row>
    <row r="31" spans="1:30" s="148" customFormat="1" ht="15" customHeight="1">
      <c r="A31" s="187" t="s">
        <v>58</v>
      </c>
      <c r="B31" s="187"/>
      <c r="C31" s="187"/>
      <c r="D31" s="187"/>
      <c r="E31" s="187"/>
      <c r="F31" s="187"/>
      <c r="G31" s="187"/>
      <c r="H31" s="187"/>
      <c r="I31" s="187"/>
      <c r="J31" s="187"/>
      <c r="K31" s="187"/>
      <c r="L31" s="187"/>
      <c r="M31" s="187"/>
      <c r="N31" s="187"/>
      <c r="O31" s="187"/>
      <c r="P31" s="187"/>
      <c r="Q31" s="187"/>
      <c r="R31" s="187"/>
      <c r="S31" s="187"/>
      <c r="T31" s="187"/>
      <c r="U31" s="52"/>
      <c r="V31" s="52"/>
      <c r="W31" s="52"/>
      <c r="X31" s="52"/>
      <c r="Y31" s="52"/>
      <c r="Z31" s="52"/>
      <c r="AA31" s="52"/>
      <c r="AB31" s="52"/>
      <c r="AC31" s="52"/>
      <c r="AD31" s="52"/>
    </row>
    <row r="32" spans="1:30" s="149" customFormat="1" ht="15" customHeight="1">
      <c r="A32" s="187" t="s">
        <v>65</v>
      </c>
      <c r="B32" s="187"/>
      <c r="C32" s="187"/>
      <c r="D32" s="187"/>
      <c r="E32" s="187"/>
      <c r="F32" s="187"/>
      <c r="G32" s="187"/>
      <c r="H32" s="187"/>
      <c r="I32" s="187"/>
      <c r="J32" s="187"/>
      <c r="K32" s="187"/>
      <c r="L32" s="187"/>
      <c r="M32" s="187"/>
      <c r="N32" s="187"/>
      <c r="O32" s="187"/>
      <c r="P32" s="187"/>
      <c r="Q32" s="187"/>
      <c r="R32" s="187"/>
      <c r="S32" s="187"/>
      <c r="T32" s="187"/>
      <c r="U32" s="159"/>
      <c r="V32" s="159"/>
      <c r="W32" s="159"/>
      <c r="X32" s="159"/>
      <c r="Y32" s="159"/>
      <c r="Z32" s="159"/>
      <c r="AA32" s="159"/>
      <c r="AB32" s="159"/>
      <c r="AC32" s="159"/>
      <c r="AD32" s="159"/>
    </row>
    <row r="33" spans="1:20" s="148" customFormat="1" ht="14.25">
      <c r="A33" s="187" t="s">
        <v>63</v>
      </c>
      <c r="B33" s="187"/>
      <c r="C33" s="187"/>
      <c r="D33" s="187"/>
      <c r="E33" s="187"/>
      <c r="F33" s="187"/>
      <c r="G33" s="187"/>
      <c r="H33" s="187"/>
      <c r="I33" s="187"/>
      <c r="J33" s="187"/>
      <c r="K33" s="187"/>
      <c r="L33" s="187"/>
      <c r="M33" s="187"/>
      <c r="N33" s="187"/>
      <c r="O33" s="187"/>
      <c r="P33" s="187"/>
      <c r="Q33" s="187"/>
      <c r="R33" s="187"/>
      <c r="S33" s="187"/>
      <c r="T33" s="187"/>
    </row>
    <row r="34" spans="1:20" s="148" customFormat="1">
      <c r="A34" s="150"/>
      <c r="B34" s="146"/>
      <c r="C34" s="146"/>
      <c r="D34" s="147"/>
      <c r="E34" s="146"/>
      <c r="F34" s="146"/>
      <c r="G34" s="146"/>
      <c r="H34" s="147"/>
      <c r="I34" s="146"/>
      <c r="J34" s="146"/>
      <c r="K34" s="146"/>
      <c r="L34" s="147"/>
      <c r="M34" s="146"/>
      <c r="N34" s="146"/>
      <c r="O34" s="146"/>
      <c r="P34" s="147"/>
      <c r="Q34" s="146"/>
      <c r="R34" s="146"/>
      <c r="S34" s="146"/>
      <c r="T34" s="147"/>
    </row>
    <row r="35" spans="1:20">
      <c r="A35" s="151"/>
      <c r="B35" s="146"/>
      <c r="C35" s="146"/>
      <c r="D35" s="147"/>
      <c r="E35" s="146"/>
      <c r="F35" s="146"/>
      <c r="G35" s="146"/>
      <c r="H35" s="147"/>
      <c r="I35" s="146"/>
      <c r="J35" s="146"/>
      <c r="K35" s="146"/>
      <c r="L35" s="147"/>
      <c r="M35" s="146"/>
      <c r="N35" s="146"/>
      <c r="O35" s="146"/>
      <c r="P35" s="147"/>
      <c r="Q35" s="146"/>
      <c r="R35" s="146"/>
      <c r="S35" s="146"/>
      <c r="T35" s="147"/>
    </row>
    <row r="36" spans="1:20" ht="17.100000000000001" customHeight="1">
      <c r="A36" s="153"/>
      <c r="B36" s="144"/>
      <c r="C36" s="144"/>
      <c r="D36" s="145"/>
      <c r="E36" s="144"/>
      <c r="F36" s="144"/>
      <c r="G36" s="144"/>
      <c r="H36" s="145"/>
      <c r="I36" s="144"/>
      <c r="J36" s="144"/>
      <c r="K36" s="144"/>
      <c r="L36" s="145"/>
      <c r="M36" s="144"/>
      <c r="N36" s="144"/>
      <c r="O36" s="144"/>
      <c r="P36" s="145"/>
      <c r="Q36" s="144"/>
      <c r="R36" s="144"/>
      <c r="S36" s="144"/>
      <c r="T36" s="154"/>
    </row>
    <row r="37" spans="1:20" ht="12.75" customHeight="1"/>
  </sheetData>
  <mergeCells count="16">
    <mergeCell ref="A33:T33"/>
    <mergeCell ref="A32:T32"/>
    <mergeCell ref="A1:T1"/>
    <mergeCell ref="A30:T30"/>
    <mergeCell ref="A31:T31"/>
    <mergeCell ref="B3:D3"/>
    <mergeCell ref="J3:L3"/>
    <mergeCell ref="F3:H3"/>
    <mergeCell ref="R3:T3"/>
    <mergeCell ref="N27:P27"/>
    <mergeCell ref="N21:P21"/>
    <mergeCell ref="N22:P22"/>
    <mergeCell ref="N23:P23"/>
    <mergeCell ref="N3:P3"/>
    <mergeCell ref="N24:P24"/>
    <mergeCell ref="N25:P25"/>
  </mergeCells>
  <pageMargins left="0.15748031496062992" right="0.27559055118110237" top="0.15748031496062992" bottom="0.15748031496062992" header="0.23622047244094491" footer="0.19685039370078741"/>
  <pageSetup paperSize="9" scale="58" orientation="landscape" r:id="rId1"/>
  <headerFooter alignWithMargins="0">
    <oddFooter>&amp;R&amp;D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U47"/>
  <sheetViews>
    <sheetView showGridLines="0" zoomScale="90" zoomScaleNormal="90" workbookViewId="0">
      <selection activeCell="A33" sqref="A33:F33"/>
    </sheetView>
  </sheetViews>
  <sheetFormatPr baseColWidth="10" defaultColWidth="11.42578125" defaultRowHeight="12.75"/>
  <cols>
    <col min="1" max="1" width="59.5703125" style="11" customWidth="1"/>
    <col min="2" max="3" width="14.28515625" style="11" customWidth="1"/>
    <col min="4" max="16384" width="11.42578125" style="11"/>
  </cols>
  <sheetData>
    <row r="1" spans="1:4" ht="36.950000000000003" customHeight="1">
      <c r="A1" s="188" t="s">
        <v>32</v>
      </c>
      <c r="B1" s="188"/>
      <c r="C1" s="188"/>
      <c r="D1" s="162"/>
    </row>
    <row r="2" spans="1:4" ht="11.1" customHeight="1">
      <c r="A2" s="14"/>
      <c r="B2" s="17"/>
      <c r="C2" s="10"/>
    </row>
    <row r="3" spans="1:4" ht="20.25" customHeight="1">
      <c r="A3" s="19" t="s">
        <v>23</v>
      </c>
      <c r="B3" s="198" t="s">
        <v>60</v>
      </c>
      <c r="C3" s="198" t="s">
        <v>53</v>
      </c>
    </row>
    <row r="4" spans="1:4" ht="13.5" customHeight="1">
      <c r="A4" s="20"/>
      <c r="B4" s="198"/>
      <c r="C4" s="198"/>
    </row>
    <row r="5" spans="1:4" s="15" customFormat="1" ht="17.25" customHeight="1">
      <c r="A5" s="21" t="s">
        <v>0</v>
      </c>
      <c r="B5" s="57">
        <v>8391</v>
      </c>
      <c r="C5" s="55">
        <v>7898</v>
      </c>
    </row>
    <row r="6" spans="1:4" s="15" customFormat="1" ht="17.25" customHeight="1">
      <c r="A6" s="22" t="s">
        <v>1</v>
      </c>
      <c r="B6" s="36">
        <v>322</v>
      </c>
      <c r="C6" s="44">
        <v>228</v>
      </c>
    </row>
    <row r="7" spans="1:4" s="15" customFormat="1" ht="17.25" customHeight="1">
      <c r="A7" s="22" t="s">
        <v>2</v>
      </c>
      <c r="B7" s="36">
        <v>-2618</v>
      </c>
      <c r="C7" s="44">
        <v>-2545</v>
      </c>
    </row>
    <row r="8" spans="1:4" s="15" customFormat="1" ht="17.25" customHeight="1">
      <c r="A8" s="21" t="s">
        <v>3</v>
      </c>
      <c r="B8" s="57">
        <f>B5+B6+B7</f>
        <v>6095</v>
      </c>
      <c r="C8" s="56">
        <f>C5+C6+C7</f>
        <v>5581</v>
      </c>
    </row>
    <row r="9" spans="1:4" s="15" customFormat="1" ht="17.25" customHeight="1">
      <c r="A9" s="22" t="s">
        <v>4</v>
      </c>
      <c r="B9" s="36">
        <v>-1385</v>
      </c>
      <c r="C9" s="44">
        <v>-1280</v>
      </c>
    </row>
    <row r="10" spans="1:4" s="15" customFormat="1" ht="17.25" customHeight="1">
      <c r="A10" s="22" t="s">
        <v>5</v>
      </c>
      <c r="B10" s="36">
        <v>-2376</v>
      </c>
      <c r="C10" s="44">
        <v>-2312</v>
      </c>
    </row>
    <row r="11" spans="1:4" s="15" customFormat="1" ht="17.25" customHeight="1">
      <c r="A11" s="22" t="s">
        <v>6</v>
      </c>
      <c r="B11" s="36">
        <v>64</v>
      </c>
      <c r="C11" s="44">
        <v>25</v>
      </c>
    </row>
    <row r="12" spans="1:4" s="15" customFormat="1" ht="17.25" customHeight="1">
      <c r="A12" s="22" t="s">
        <v>7</v>
      </c>
      <c r="B12" s="36">
        <v>-166</v>
      </c>
      <c r="C12" s="44">
        <v>-56</v>
      </c>
    </row>
    <row r="13" spans="1:4" s="15" customFormat="1" ht="17.25" customHeight="1">
      <c r="A13" s="22" t="s">
        <v>8</v>
      </c>
      <c r="B13" s="36">
        <v>-557</v>
      </c>
      <c r="C13" s="44">
        <v>-458</v>
      </c>
    </row>
    <row r="14" spans="1:4" s="15" customFormat="1" ht="17.25" customHeight="1">
      <c r="A14" s="22" t="s">
        <v>9</v>
      </c>
      <c r="B14" s="36">
        <v>-5</v>
      </c>
      <c r="C14" s="44">
        <v>-3</v>
      </c>
    </row>
    <row r="15" spans="1:4" s="15" customFormat="1" ht="17.25" customHeight="1">
      <c r="A15" s="22" t="s">
        <v>51</v>
      </c>
      <c r="B15" s="36">
        <v>60</v>
      </c>
      <c r="C15" s="44">
        <v>-56</v>
      </c>
    </row>
    <row r="16" spans="1:4" s="15" customFormat="1" ht="17.25" customHeight="1">
      <c r="A16" s="22" t="s">
        <v>33</v>
      </c>
      <c r="B16" s="36">
        <v>-321</v>
      </c>
      <c r="C16" s="44">
        <v>-191</v>
      </c>
    </row>
    <row r="17" spans="1:4" s="15" customFormat="1" ht="17.25" customHeight="1">
      <c r="A17" s="22" t="s">
        <v>66</v>
      </c>
      <c r="B17" s="36">
        <v>0</v>
      </c>
      <c r="C17" s="44">
        <v>-49</v>
      </c>
    </row>
    <row r="18" spans="1:4" s="15" customFormat="1" ht="17.25" customHeight="1">
      <c r="A18" s="21" t="s">
        <v>10</v>
      </c>
      <c r="B18" s="57">
        <f>+SUM(B8:B17)</f>
        <v>1409</v>
      </c>
      <c r="C18" s="56">
        <f>+SUM(C8:C17)</f>
        <v>1201</v>
      </c>
    </row>
    <row r="19" spans="1:4" s="15" customFormat="1" ht="17.25" customHeight="1">
      <c r="A19" s="22" t="s">
        <v>27</v>
      </c>
      <c r="B19" s="36">
        <v>-106</v>
      </c>
      <c r="C19" s="44">
        <v>-95</v>
      </c>
    </row>
    <row r="20" spans="1:4" ht="17.25" customHeight="1">
      <c r="A20" s="22" t="s">
        <v>11</v>
      </c>
      <c r="B20" s="36">
        <v>52</v>
      </c>
      <c r="C20" s="44">
        <v>97</v>
      </c>
      <c r="D20" s="15"/>
    </row>
    <row r="21" spans="1:4" s="15" customFormat="1" ht="17.25" customHeight="1">
      <c r="A21" s="23" t="s">
        <v>12</v>
      </c>
      <c r="B21" s="57">
        <f>B18+B19+B20</f>
        <v>1355</v>
      </c>
      <c r="C21" s="56">
        <f>C18+C19+C20</f>
        <v>1203</v>
      </c>
      <c r="D21" s="11"/>
    </row>
    <row r="22" spans="1:4" s="15" customFormat="1" ht="17.25" customHeight="1">
      <c r="A22" s="22" t="s">
        <v>13</v>
      </c>
      <c r="B22" s="36">
        <v>-255</v>
      </c>
      <c r="C22" s="59">
        <v>-187</v>
      </c>
    </row>
    <row r="23" spans="1:4" s="15" customFormat="1" ht="27" customHeight="1">
      <c r="A23" s="22" t="s">
        <v>14</v>
      </c>
      <c r="B23" s="36">
        <v>47</v>
      </c>
      <c r="C23" s="44">
        <v>30</v>
      </c>
    </row>
    <row r="24" spans="1:4" s="15" customFormat="1" ht="30">
      <c r="A24" s="24" t="s">
        <v>28</v>
      </c>
      <c r="B24" s="58">
        <f>SUM(B21:B23)</f>
        <v>1147</v>
      </c>
      <c r="C24" s="56">
        <f>SUM(C21:C23)</f>
        <v>1046</v>
      </c>
    </row>
    <row r="25" spans="1:4" s="15" customFormat="1" ht="17.25" customHeight="1">
      <c r="A25" s="22" t="s">
        <v>68</v>
      </c>
      <c r="B25" s="36">
        <v>0</v>
      </c>
      <c r="C25" s="44">
        <v>-1</v>
      </c>
    </row>
    <row r="26" spans="1:4" s="15" customFormat="1" ht="17.25" customHeight="1">
      <c r="A26" s="24" t="s">
        <v>29</v>
      </c>
      <c r="B26" s="62">
        <f>B24+B25</f>
        <v>1147</v>
      </c>
      <c r="C26" s="56">
        <f>C24+C25</f>
        <v>1045</v>
      </c>
    </row>
    <row r="27" spans="1:4" s="15" customFormat="1" ht="17.25" customHeight="1">
      <c r="A27" s="22" t="s">
        <v>15</v>
      </c>
      <c r="B27" s="63">
        <v>10</v>
      </c>
      <c r="C27" s="44">
        <v>29</v>
      </c>
    </row>
    <row r="28" spans="1:4" s="15" customFormat="1" ht="17.25" customHeight="1">
      <c r="A28" s="24" t="s">
        <v>24</v>
      </c>
      <c r="B28" s="62">
        <f>B26-B27</f>
        <v>1137</v>
      </c>
      <c r="C28" s="56">
        <f>C26-C27</f>
        <v>1016</v>
      </c>
      <c r="D28" s="16"/>
    </row>
    <row r="29" spans="1:4" s="15" customFormat="1" ht="27.75" customHeight="1">
      <c r="A29" s="22" t="s">
        <v>18</v>
      </c>
      <c r="B29" s="64">
        <v>1245.8</v>
      </c>
      <c r="C29" s="45">
        <v>1248.2</v>
      </c>
    </row>
    <row r="30" spans="1:4" s="15" customFormat="1" ht="27.75" customHeight="1">
      <c r="A30" s="46" t="s">
        <v>35</v>
      </c>
      <c r="B30" s="61">
        <f>(B24-B27)/B29</f>
        <v>0.91266655964039178</v>
      </c>
      <c r="C30" s="61">
        <f>(C24-C27)/C29</f>
        <v>0.81477327351385997</v>
      </c>
    </row>
    <row r="31" spans="1:4" ht="15" customHeight="1">
      <c r="A31" s="25" t="s">
        <v>34</v>
      </c>
      <c r="B31" s="61">
        <f>B28/B29</f>
        <v>0.91266655964039178</v>
      </c>
      <c r="C31" s="61">
        <f>C28/C29</f>
        <v>0.81397211985258766</v>
      </c>
      <c r="D31" s="15"/>
    </row>
    <row r="32" spans="1:4" s="51" customFormat="1" ht="6" customHeight="1">
      <c r="A32" s="11"/>
      <c r="B32" s="12"/>
      <c r="C32" s="12"/>
      <c r="D32" s="11"/>
    </row>
    <row r="33" spans="1:21" s="51" customFormat="1" ht="18.75" customHeight="1">
      <c r="A33" s="199" t="s">
        <v>67</v>
      </c>
      <c r="B33" s="200"/>
      <c r="C33" s="200"/>
      <c r="D33" s="200"/>
      <c r="E33" s="200"/>
      <c r="F33" s="200"/>
      <c r="G33" s="177"/>
      <c r="H33" s="176"/>
      <c r="J33" s="178"/>
      <c r="K33" s="178"/>
      <c r="L33" s="178"/>
      <c r="M33" s="178"/>
      <c r="N33" s="178"/>
      <c r="O33" s="178"/>
      <c r="P33" s="178"/>
      <c r="Q33" s="178"/>
      <c r="R33" s="178"/>
      <c r="S33" s="178"/>
      <c r="T33" s="178"/>
    </row>
    <row r="34" spans="1:21" s="65" customFormat="1" ht="45" customHeight="1">
      <c r="A34" s="201"/>
      <c r="B34" s="202"/>
      <c r="C34" s="202"/>
      <c r="D34" s="186"/>
      <c r="E34" s="186"/>
      <c r="F34" s="186"/>
      <c r="G34" s="186"/>
      <c r="H34" s="186"/>
      <c r="I34" s="186"/>
      <c r="J34" s="186"/>
      <c r="K34" s="186"/>
      <c r="L34" s="186"/>
      <c r="M34" s="186"/>
      <c r="N34" s="186"/>
      <c r="O34" s="186"/>
      <c r="P34" s="186"/>
      <c r="Q34" s="186"/>
      <c r="R34" s="186"/>
      <c r="S34" s="186"/>
      <c r="T34" s="186"/>
      <c r="U34" s="186"/>
    </row>
    <row r="35" spans="1:21" s="51" customFormat="1">
      <c r="A35" s="196"/>
      <c r="B35" s="197"/>
      <c r="C35" s="197"/>
      <c r="D35" s="65"/>
    </row>
    <row r="36" spans="1:21">
      <c r="A36" s="52"/>
      <c r="B36" s="51"/>
      <c r="C36" s="51"/>
      <c r="D36" s="51"/>
    </row>
    <row r="37" spans="1:21">
      <c r="B37" s="60"/>
      <c r="C37" s="60"/>
    </row>
    <row r="38" spans="1:21">
      <c r="B38" s="60"/>
      <c r="C38" s="60"/>
    </row>
    <row r="47" spans="1:21">
      <c r="A47" s="32"/>
    </row>
  </sheetData>
  <mergeCells count="6">
    <mergeCell ref="A1:C1"/>
    <mergeCell ref="A35:C35"/>
    <mergeCell ref="C3:C4"/>
    <mergeCell ref="B3:B4"/>
    <mergeCell ref="A33:F33"/>
    <mergeCell ref="A34:C34"/>
  </mergeCells>
  <phoneticPr fontId="35" type="noConversion"/>
  <pageMargins left="0.15748031496062992" right="0.27559055118110237" top="0.15748031496062992" bottom="0.15748031496062992" header="0.23622047244094491" footer="0.19685039370078741"/>
  <pageSetup paperSize="9" scale="87" orientation="landscape" r:id="rId1"/>
  <headerFooter alignWithMargins="0">
    <oddFooter>&amp;R&amp;D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T32"/>
  <sheetViews>
    <sheetView showGridLines="0" zoomScaleNormal="100" workbookViewId="0">
      <selection activeCell="M12" sqref="M11:M12"/>
    </sheetView>
  </sheetViews>
  <sheetFormatPr baseColWidth="10" defaultColWidth="11.42578125" defaultRowHeight="12.75"/>
  <cols>
    <col min="1" max="1" width="76.7109375" style="1" customWidth="1"/>
    <col min="2" max="2" width="11.85546875" style="1" customWidth="1"/>
    <col min="3" max="3" width="2.5703125" style="1" bestFit="1" customWidth="1"/>
    <col min="4" max="4" width="11.85546875" style="1" customWidth="1"/>
    <col min="5" max="5" width="2.5703125" style="34" bestFit="1" customWidth="1"/>
    <col min="6" max="6" width="11.85546875" style="1" customWidth="1"/>
    <col min="7" max="7" width="2.42578125" style="1" customWidth="1"/>
    <col min="8" max="16384" width="11.42578125" style="1"/>
  </cols>
  <sheetData>
    <row r="1" spans="1:9" s="4" customFormat="1" ht="36.950000000000003" customHeight="1">
      <c r="A1" s="188" t="s">
        <v>25</v>
      </c>
      <c r="B1" s="188"/>
      <c r="C1" s="188"/>
      <c r="D1" s="188"/>
      <c r="E1" s="188"/>
      <c r="F1" s="188"/>
      <c r="H1" s="9"/>
    </row>
    <row r="2" spans="1:9" s="4" customFormat="1" ht="11.1" customHeight="1">
      <c r="A2" s="6"/>
      <c r="B2" s="17"/>
      <c r="C2" s="17"/>
      <c r="D2" s="7"/>
      <c r="E2" s="35"/>
      <c r="F2" s="7"/>
      <c r="H2" s="9"/>
    </row>
    <row r="3" spans="1:9" s="8" customFormat="1" ht="15">
      <c r="A3" s="26" t="s">
        <v>23</v>
      </c>
      <c r="B3" s="179" t="s">
        <v>60</v>
      </c>
      <c r="C3" s="161"/>
      <c r="D3" s="179" t="s">
        <v>53</v>
      </c>
      <c r="E3" s="161"/>
      <c r="F3" s="33" t="s">
        <v>26</v>
      </c>
    </row>
    <row r="4" spans="1:9" s="5" customFormat="1" ht="26.1" customHeight="1">
      <c r="A4" s="29" t="s">
        <v>24</v>
      </c>
      <c r="B4" s="67">
        <v>1137</v>
      </c>
      <c r="C4" s="37"/>
      <c r="D4" s="70">
        <v>1016</v>
      </c>
      <c r="E4" s="37"/>
      <c r="F4" s="164">
        <f>+B4/D4-1</f>
        <v>0.11909448818897639</v>
      </c>
      <c r="G4" s="31"/>
      <c r="H4" s="170"/>
    </row>
    <row r="5" spans="1:9" ht="21.95" customHeight="1">
      <c r="A5" s="28" t="s">
        <v>69</v>
      </c>
      <c r="B5" s="68">
        <v>557</v>
      </c>
      <c r="C5" s="38"/>
      <c r="D5" s="71">
        <v>458</v>
      </c>
      <c r="E5" s="38"/>
      <c r="F5" s="39"/>
      <c r="G5" s="13"/>
    </row>
    <row r="6" spans="1:9" ht="21.95" customHeight="1">
      <c r="A6" s="28" t="s">
        <v>9</v>
      </c>
      <c r="B6" s="68">
        <v>5</v>
      </c>
      <c r="C6" s="40"/>
      <c r="D6" s="71">
        <v>3</v>
      </c>
      <c r="E6" s="40"/>
      <c r="F6" s="39"/>
      <c r="G6" s="13"/>
    </row>
    <row r="7" spans="1:9" ht="21.95" customHeight="1">
      <c r="A7" s="28" t="s">
        <v>51</v>
      </c>
      <c r="B7" s="68">
        <v>-60</v>
      </c>
      <c r="C7" s="40"/>
      <c r="D7" s="71">
        <v>56</v>
      </c>
      <c r="E7" s="40"/>
      <c r="F7" s="39"/>
      <c r="G7" s="13"/>
    </row>
    <row r="8" spans="1:9" s="34" customFormat="1" ht="21.95" customHeight="1">
      <c r="A8" s="28" t="s">
        <v>55</v>
      </c>
      <c r="B8" s="68">
        <v>3</v>
      </c>
      <c r="C8" s="40"/>
      <c r="D8" s="71">
        <v>30</v>
      </c>
      <c r="E8" s="40"/>
      <c r="F8" s="39"/>
      <c r="G8" s="13"/>
    </row>
    <row r="9" spans="1:9" s="34" customFormat="1" ht="21.95" customHeight="1">
      <c r="A9" s="28" t="s">
        <v>56</v>
      </c>
      <c r="B9" s="68">
        <v>0</v>
      </c>
      <c r="C9" s="40"/>
      <c r="D9" s="71">
        <v>2</v>
      </c>
      <c r="E9" s="40"/>
      <c r="F9" s="39"/>
      <c r="G9" s="13"/>
    </row>
    <row r="10" spans="1:9" ht="21.95" customHeight="1">
      <c r="A10" s="28" t="s">
        <v>33</v>
      </c>
      <c r="B10" s="68">
        <v>321</v>
      </c>
      <c r="C10" s="38"/>
      <c r="D10" s="71">
        <v>191</v>
      </c>
      <c r="E10" s="38"/>
      <c r="F10" s="39"/>
      <c r="G10" s="13"/>
    </row>
    <row r="11" spans="1:9" ht="21.95" customHeight="1">
      <c r="A11" s="28" t="s">
        <v>70</v>
      </c>
      <c r="B11" s="68">
        <v>0</v>
      </c>
      <c r="C11" s="38"/>
      <c r="D11" s="71">
        <v>49</v>
      </c>
      <c r="E11" s="38"/>
      <c r="F11" s="39"/>
      <c r="G11" s="13"/>
    </row>
    <row r="12" spans="1:9" s="34" customFormat="1" ht="21.95" customHeight="1">
      <c r="A12" s="185" t="s">
        <v>71</v>
      </c>
      <c r="B12" s="68">
        <v>4</v>
      </c>
      <c r="C12" s="38"/>
      <c r="D12" s="71">
        <v>0</v>
      </c>
      <c r="E12" s="38"/>
      <c r="F12" s="39"/>
      <c r="G12" s="13"/>
    </row>
    <row r="13" spans="1:9" s="3" customFormat="1" ht="21.75" customHeight="1">
      <c r="A13" s="163" t="s">
        <v>54</v>
      </c>
      <c r="B13" s="68">
        <f>SUM(B14:B19)</f>
        <v>-227</v>
      </c>
      <c r="C13" s="38"/>
      <c r="D13" s="71">
        <f>SUM(D14:D19)</f>
        <v>-185</v>
      </c>
      <c r="E13" s="38"/>
      <c r="F13" s="39"/>
      <c r="G13" s="13"/>
      <c r="H13" s="2"/>
    </row>
    <row r="14" spans="1:9" ht="12.95" customHeight="1">
      <c r="A14" s="69" t="s">
        <v>50</v>
      </c>
      <c r="B14" s="72">
        <v>-138</v>
      </c>
      <c r="C14" s="73"/>
      <c r="D14" s="74">
        <v>-122</v>
      </c>
      <c r="E14" s="73"/>
      <c r="F14" s="39"/>
      <c r="G14" s="18"/>
      <c r="H14" s="3"/>
    </row>
    <row r="15" spans="1:9" ht="12.95" customHeight="1">
      <c r="A15" s="69" t="s">
        <v>51</v>
      </c>
      <c r="B15" s="72">
        <v>-4</v>
      </c>
      <c r="C15" s="73"/>
      <c r="D15" s="74">
        <v>-6</v>
      </c>
      <c r="E15" s="73"/>
      <c r="F15" s="39"/>
      <c r="G15" s="18"/>
      <c r="I15" s="34"/>
    </row>
    <row r="16" spans="1:9" s="34" customFormat="1" ht="12.95" customHeight="1">
      <c r="A16" s="69" t="s">
        <v>55</v>
      </c>
      <c r="B16" s="72">
        <v>0</v>
      </c>
      <c r="C16" s="73"/>
      <c r="D16" s="74">
        <v>-6</v>
      </c>
      <c r="E16" s="73"/>
      <c r="F16" s="39"/>
      <c r="G16" s="18"/>
    </row>
    <row r="17" spans="1:20" s="34" customFormat="1" ht="12.95" customHeight="1">
      <c r="A17" s="69" t="s">
        <v>56</v>
      </c>
      <c r="B17" s="72">
        <v>0</v>
      </c>
      <c r="C17" s="73"/>
      <c r="D17" s="74">
        <v>-1</v>
      </c>
      <c r="E17" s="73"/>
      <c r="F17" s="39"/>
      <c r="G17" s="18"/>
    </row>
    <row r="18" spans="1:20" s="34" customFormat="1" ht="15">
      <c r="A18" s="69" t="s">
        <v>33</v>
      </c>
      <c r="B18" s="72">
        <v>-95</v>
      </c>
      <c r="C18" s="73"/>
      <c r="D18" s="74">
        <v>-52</v>
      </c>
      <c r="E18" s="73"/>
      <c r="F18" s="39"/>
      <c r="G18" s="18"/>
      <c r="H18" s="1"/>
      <c r="I18" s="1"/>
    </row>
    <row r="19" spans="1:20" ht="15">
      <c r="A19" s="160" t="s">
        <v>47</v>
      </c>
      <c r="B19" s="72">
        <v>10</v>
      </c>
      <c r="C19" s="75"/>
      <c r="D19" s="74">
        <v>2</v>
      </c>
      <c r="E19" s="75"/>
      <c r="F19" s="39"/>
      <c r="G19" s="18"/>
      <c r="H19" s="34"/>
      <c r="I19" s="34"/>
    </row>
    <row r="20" spans="1:20" s="34" customFormat="1" ht="21.75" customHeight="1" collapsed="1">
      <c r="A20" s="28" t="s">
        <v>72</v>
      </c>
      <c r="B20" s="68">
        <v>0</v>
      </c>
      <c r="C20" s="41"/>
      <c r="D20" s="71">
        <v>-66</v>
      </c>
      <c r="E20" s="41"/>
      <c r="F20" s="39"/>
      <c r="G20" s="13"/>
    </row>
    <row r="21" spans="1:20" s="34" customFormat="1" ht="21.75" customHeight="1" collapsed="1">
      <c r="A21" s="28" t="s">
        <v>17</v>
      </c>
      <c r="B21" s="68">
        <v>0</v>
      </c>
      <c r="C21" s="41"/>
      <c r="D21" s="71">
        <v>-1</v>
      </c>
      <c r="E21" s="41"/>
      <c r="F21" s="39"/>
      <c r="G21" s="13"/>
      <c r="H21" s="1"/>
      <c r="I21" s="1"/>
    </row>
    <row r="22" spans="1:20" ht="28.5" customHeight="1" collapsed="1">
      <c r="A22" s="28" t="s">
        <v>48</v>
      </c>
      <c r="B22" s="68">
        <v>25</v>
      </c>
      <c r="C22" s="41"/>
      <c r="D22" s="71">
        <v>44</v>
      </c>
      <c r="E22" s="41"/>
      <c r="F22" s="39"/>
      <c r="G22" s="13"/>
    </row>
    <row r="23" spans="1:20" ht="21.95" customHeight="1">
      <c r="A23" s="53" t="s">
        <v>64</v>
      </c>
      <c r="B23" s="68">
        <v>0</v>
      </c>
      <c r="C23" s="54"/>
      <c r="D23" s="71">
        <v>1</v>
      </c>
      <c r="E23" s="54"/>
      <c r="F23" s="39"/>
      <c r="G23" s="13"/>
      <c r="H23" s="34"/>
      <c r="I23" s="34"/>
    </row>
    <row r="24" spans="1:20" s="34" customFormat="1" ht="21.95" customHeight="1" collapsed="1">
      <c r="A24" s="27" t="s">
        <v>16</v>
      </c>
      <c r="B24" s="67">
        <f>+B4+SUM(B5:B13,B20:B23)</f>
        <v>1765</v>
      </c>
      <c r="C24" s="40"/>
      <c r="D24" s="70">
        <f>+D4+SUM(D5:D13,D20:D23)</f>
        <v>1598</v>
      </c>
      <c r="E24" s="40"/>
      <c r="F24" s="164">
        <f>+B24/D24-1</f>
        <v>0.10450563204005014</v>
      </c>
      <c r="G24" s="18"/>
      <c r="I24" s="1"/>
    </row>
    <row r="25" spans="1:20" ht="21.95" customHeight="1">
      <c r="A25" s="30" t="s">
        <v>73</v>
      </c>
      <c r="B25" s="66">
        <v>0.91</v>
      </c>
      <c r="C25" s="43"/>
      <c r="D25" s="66">
        <v>0.81</v>
      </c>
      <c r="E25" s="43"/>
      <c r="F25" s="42"/>
      <c r="G25" s="18"/>
      <c r="H25" s="34"/>
      <c r="I25" s="34"/>
    </row>
    <row r="26" spans="1:20" s="34" customFormat="1">
      <c r="A26" s="1"/>
      <c r="B26" s="1"/>
      <c r="C26" s="1"/>
      <c r="D26" s="1"/>
      <c r="F26" s="1"/>
      <c r="G26" s="167"/>
    </row>
    <row r="27" spans="1:20" s="34" customFormat="1" ht="28.5" customHeight="1">
      <c r="A27" s="203" t="s">
        <v>77</v>
      </c>
      <c r="B27" s="203"/>
      <c r="C27" s="203"/>
      <c r="D27" s="203"/>
      <c r="E27" s="203"/>
      <c r="F27" s="203"/>
      <c r="G27" s="167"/>
    </row>
    <row r="28" spans="1:20" s="34" customFormat="1">
      <c r="A28" s="204" t="s">
        <v>74</v>
      </c>
      <c r="B28" s="203"/>
      <c r="C28" s="203"/>
      <c r="D28" s="203"/>
      <c r="E28" s="203"/>
      <c r="F28" s="203"/>
      <c r="G28" s="167"/>
    </row>
    <row r="29" spans="1:20" s="180" customFormat="1" ht="31.5" customHeight="1">
      <c r="A29" s="205" t="s">
        <v>75</v>
      </c>
      <c r="B29" s="205"/>
      <c r="C29" s="205"/>
      <c r="D29" s="205"/>
      <c r="E29" s="205"/>
      <c r="F29" s="205"/>
      <c r="G29" s="181"/>
      <c r="H29" s="182"/>
      <c r="I29" s="182"/>
      <c r="J29" s="182"/>
      <c r="K29" s="182"/>
      <c r="L29" s="182"/>
      <c r="M29" s="182"/>
      <c r="N29" s="182"/>
      <c r="O29" s="182"/>
      <c r="P29" s="182"/>
      <c r="Q29" s="182"/>
      <c r="R29" s="182"/>
      <c r="S29" s="182"/>
      <c r="T29" s="182"/>
    </row>
    <row r="30" spans="1:20" s="180" customFormat="1">
      <c r="A30" s="200" t="s">
        <v>76</v>
      </c>
      <c r="B30" s="200"/>
      <c r="C30" s="200"/>
      <c r="D30" s="200"/>
      <c r="E30" s="200"/>
      <c r="F30" s="200"/>
      <c r="G30" s="181"/>
      <c r="H30" s="182"/>
      <c r="I30" s="182"/>
      <c r="J30" s="182"/>
      <c r="K30" s="182"/>
      <c r="L30" s="182"/>
      <c r="M30" s="182"/>
      <c r="N30" s="182"/>
      <c r="O30" s="182"/>
      <c r="P30" s="182"/>
      <c r="Q30" s="182"/>
      <c r="R30" s="182"/>
      <c r="S30" s="182"/>
      <c r="T30" s="182"/>
    </row>
    <row r="31" spans="1:20" s="182" customFormat="1" ht="30" customHeight="1">
      <c r="A31" s="203" t="s">
        <v>78</v>
      </c>
      <c r="B31" s="203"/>
      <c r="C31" s="203"/>
      <c r="D31" s="203"/>
      <c r="E31" s="203"/>
      <c r="F31" s="203"/>
      <c r="G31" s="181"/>
    </row>
    <row r="32" spans="1:20" s="34" customFormat="1" ht="27.75" customHeight="1">
      <c r="A32" s="203"/>
      <c r="B32" s="203"/>
      <c r="C32" s="203"/>
      <c r="D32" s="203"/>
      <c r="E32" s="203"/>
      <c r="F32" s="203"/>
      <c r="G32" s="1"/>
      <c r="I32" s="1"/>
    </row>
  </sheetData>
  <mergeCells count="7">
    <mergeCell ref="A32:F32"/>
    <mergeCell ref="A1:F1"/>
    <mergeCell ref="A28:F28"/>
    <mergeCell ref="A31:F31"/>
    <mergeCell ref="A29:F29"/>
    <mergeCell ref="A30:F30"/>
    <mergeCell ref="A27:F27"/>
  </mergeCells>
  <pageMargins left="0.15748031496062992" right="0.27559055118110237" top="0.15748031496062992" bottom="0.15748031496062992" header="0.23622047244094491" footer="0.19685039370078741"/>
  <pageSetup paperSize="9" scale="92" orientation="landscape" r:id="rId1"/>
  <headerFooter alignWithMargins="0">
    <oddFooter>&amp;R&amp;D  &amp;T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Business Net Income Q1 2019</vt:lpstr>
      <vt:lpstr>Consolidated P&amp;L</vt:lpstr>
      <vt:lpstr>Reconciliation Q1 2019</vt:lpstr>
      <vt:lpstr>'Business Net Income Q1 2019'!Zone_d_impression</vt:lpstr>
      <vt:lpstr>'Consolidated P&amp;L'!Zone_d_impression</vt:lpstr>
      <vt:lpstr>'Reconciliation Q1 2019'!Zone_d_impression</vt:lpstr>
    </vt:vector>
  </TitlesOfParts>
  <Company>sanofi-aventis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I0150149</dc:creator>
  <cp:lastModifiedBy>Dosogne, Ludivine PH/FR</cp:lastModifiedBy>
  <cp:lastPrinted>2019-04-17T08:02:41Z</cp:lastPrinted>
  <dcterms:created xsi:type="dcterms:W3CDTF">2012-01-27T10:37:28Z</dcterms:created>
  <dcterms:modified xsi:type="dcterms:W3CDTF">2019-04-17T12:17:04Z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_AdHocReviewCycleID">
    <vt:i4>-438057506</vt:i4>
  </property>
  <property fmtid="{D5CDD505-2E9C-101B-9397-08002B2CF9AE}" pid="4" name="_NewReviewCycle">
    <vt:lpwstr/>
  </property>
  <property fmtid="{D5CDD505-2E9C-101B-9397-08002B2CF9AE}" pid="5" name="_EmailSubject">
    <vt:lpwstr>[CONFIDENTIEL]</vt:lpwstr>
  </property>
  <property fmtid="{D5CDD505-2E9C-101B-9397-08002B2CF9AE}" pid="6" name="_AuthorEmail">
    <vt:lpwstr>Victor.Rouault@sanofi.com</vt:lpwstr>
  </property>
  <property fmtid="{D5CDD505-2E9C-101B-9397-08002B2CF9AE}" pid="7" name="_AuthorEmailDisplayName">
    <vt:lpwstr>Rouault, Victor /FR</vt:lpwstr>
  </property>
  <property fmtid="{D5CDD505-2E9C-101B-9397-08002B2CF9AE}" pid="9" name="_PreviousAdHocReviewCycleID">
    <vt:i4>-353698683</vt:i4>
  </property>
</Properties>
</file>