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6705" windowWidth="28065" windowHeight="6690" activeTab="5"/>
  </bookViews>
  <sheets>
    <sheet name="Business Net Income H1-2019" sheetId="25" r:id="rId1"/>
    <sheet name="Business Net Income Q2 2019 " sheetId="32" r:id="rId2"/>
    <sheet name="Consolidated P&amp;L" sheetId="1" r:id="rId3"/>
    <sheet name="Reconciliation Q2 2019" sheetId="27" r:id="rId4"/>
    <sheet name="Reconciliation H1 2019" sheetId="28" r:id="rId5"/>
    <sheet name="TFT format comm press H2 19 " sheetId="29" r:id="rId6"/>
    <sheet name="Bilan  2019 com fi " sheetId="3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DAT12" localSheetId="6">#REF!</definedName>
    <definedName name="_DAT12" localSheetId="0">#REF!</definedName>
    <definedName name="_DAT12" localSheetId="4">#REF!</definedName>
    <definedName name="_DAT12" localSheetId="3">#REF!</definedName>
    <definedName name="_DAT12" localSheetId="5">#REF!</definedName>
    <definedName name="_DAT12">#REF!</definedName>
    <definedName name="_l" localSheetId="6">#REF!</definedName>
    <definedName name="_l" localSheetId="0">#REF!</definedName>
    <definedName name="_l" localSheetId="4">#REF!</definedName>
    <definedName name="_l" localSheetId="3">#REF!</definedName>
    <definedName name="_l" localSheetId="5">#REF!</definedName>
    <definedName name="_l">#REF!</definedName>
    <definedName name="_Mid2" localSheetId="6">#REF!</definedName>
    <definedName name="_Mid2" localSheetId="0">#REF!</definedName>
    <definedName name="_Mid2" localSheetId="4">#REF!</definedName>
    <definedName name="_Mid2" localSheetId="3">#REF!</definedName>
    <definedName name="_Mid2" localSheetId="5">#REF!</definedName>
    <definedName name="_Mid2">#REF!</definedName>
    <definedName name="_usd2">'[1]Ventilation GW 2004'!$J$12</definedName>
    <definedName name="a" localSheetId="6">#REF!</definedName>
    <definedName name="a" localSheetId="0">#REF!</definedName>
    <definedName name="a" localSheetId="4">#REF!</definedName>
    <definedName name="a" localSheetId="3">#REF!</definedName>
    <definedName name="a" localSheetId="5">#REF!</definedName>
    <definedName name="a">#REF!</definedName>
    <definedName name="aa" localSheetId="6">#REF!</definedName>
    <definedName name="aa" localSheetId="0">#REF!</definedName>
    <definedName name="aa" localSheetId="4">#REF!</definedName>
    <definedName name="aa" localSheetId="3">#REF!</definedName>
    <definedName name="aa" localSheetId="5">#REF!</definedName>
    <definedName name="aa">#REF!</definedName>
    <definedName name="aaaa" localSheetId="6">#REF!</definedName>
    <definedName name="aaaa" localSheetId="0">#REF!</definedName>
    <definedName name="aaaa" localSheetId="4">#REF!</definedName>
    <definedName name="aaaa" localSheetId="3">#REF!</definedName>
    <definedName name="aaaa" localSheetId="5">#REF!</definedName>
    <definedName name="aaaa">#REF!</definedName>
    <definedName name="ab" localSheetId="6">#REF!</definedName>
    <definedName name="ab" localSheetId="0">#REF!</definedName>
    <definedName name="ab" localSheetId="4">#REF!</definedName>
    <definedName name="ab" localSheetId="3">#REF!</definedName>
    <definedName name="ab" localSheetId="5">#REF!</definedName>
    <definedName name="ab">#REF!</definedName>
    <definedName name="ac" localSheetId="6">#REF!</definedName>
    <definedName name="ac" localSheetId="0">#REF!</definedName>
    <definedName name="ac" localSheetId="4">#REF!</definedName>
    <definedName name="ac" localSheetId="3">#REF!</definedName>
    <definedName name="ac" localSheetId="5">#REF!</definedName>
    <definedName name="ac">#REF!</definedName>
    <definedName name="ad" localSheetId="6">#REF!</definedName>
    <definedName name="ad" localSheetId="0">#REF!</definedName>
    <definedName name="ad" localSheetId="4">#REF!</definedName>
    <definedName name="ad" localSheetId="3">#REF!</definedName>
    <definedName name="ad" localSheetId="5">#REF!</definedName>
    <definedName name="ad">#REF!</definedName>
    <definedName name="ae" localSheetId="6">#REF!</definedName>
    <definedName name="ae" localSheetId="0">#REF!</definedName>
    <definedName name="ae" localSheetId="4">#REF!</definedName>
    <definedName name="ae" localSheetId="3">#REF!</definedName>
    <definedName name="ae" localSheetId="5">#REF!</definedName>
    <definedName name="ae">#REF!</definedName>
    <definedName name="af" localSheetId="6">#REF!</definedName>
    <definedName name="af" localSheetId="0">#REF!</definedName>
    <definedName name="af" localSheetId="4">#REF!</definedName>
    <definedName name="af" localSheetId="3">#REF!</definedName>
    <definedName name="af" localSheetId="5">#REF!</definedName>
    <definedName name="af">#REF!</definedName>
    <definedName name="ag" localSheetId="6">#REF!</definedName>
    <definedName name="ag" localSheetId="0">#REF!</definedName>
    <definedName name="ag" localSheetId="4">#REF!</definedName>
    <definedName name="ag" localSheetId="3">#REF!</definedName>
    <definedName name="ag" localSheetId="5">#REF!</definedName>
    <definedName name="ag">#REF!</definedName>
    <definedName name="ah" localSheetId="6">#REF!</definedName>
    <definedName name="ah" localSheetId="0">#REF!</definedName>
    <definedName name="ah" localSheetId="4">#REF!</definedName>
    <definedName name="ah" localSheetId="3">#REF!</definedName>
    <definedName name="ah" localSheetId="5">#REF!</definedName>
    <definedName name="ah">#REF!</definedName>
    <definedName name="ai" localSheetId="6">#REF!</definedName>
    <definedName name="ai" localSheetId="0">#REF!</definedName>
    <definedName name="ai" localSheetId="4">#REF!</definedName>
    <definedName name="ai" localSheetId="3">#REF!</definedName>
    <definedName name="ai" localSheetId="5">#REF!</definedName>
    <definedName name="ai">#REF!</definedName>
    <definedName name="aj" localSheetId="6">#REF!</definedName>
    <definedName name="aj" localSheetId="0">#REF!</definedName>
    <definedName name="aj" localSheetId="4">#REF!</definedName>
    <definedName name="aj" localSheetId="3">#REF!</definedName>
    <definedName name="aj" localSheetId="5">#REF!</definedName>
    <definedName name="aj">#REF!</definedName>
    <definedName name="ak" localSheetId="6">#REF!</definedName>
    <definedName name="ak" localSheetId="0">#REF!</definedName>
    <definedName name="ak" localSheetId="4">#REF!</definedName>
    <definedName name="ak" localSheetId="3">#REF!</definedName>
    <definedName name="ak" localSheetId="5">#REF!</definedName>
    <definedName name="ak">#REF!</definedName>
    <definedName name="al" localSheetId="6">#REF!</definedName>
    <definedName name="al" localSheetId="0">#REF!</definedName>
    <definedName name="al" localSheetId="4">#REF!</definedName>
    <definedName name="al" localSheetId="3">#REF!</definedName>
    <definedName name="al" localSheetId="5">#REF!</definedName>
    <definedName name="al">#REF!</definedName>
    <definedName name="am" localSheetId="6">#REF!</definedName>
    <definedName name="am" localSheetId="0">#REF!</definedName>
    <definedName name="am" localSheetId="4">#REF!</definedName>
    <definedName name="am" localSheetId="3">#REF!</definedName>
    <definedName name="am" localSheetId="5">#REF!</definedName>
    <definedName name="am">#REF!</definedName>
    <definedName name="an" localSheetId="6">#REF!</definedName>
    <definedName name="an" localSheetId="0">#REF!</definedName>
    <definedName name="an" localSheetId="4">#REF!</definedName>
    <definedName name="an" localSheetId="3">#REF!</definedName>
    <definedName name="an" localSheetId="5">#REF!</definedName>
    <definedName name="an">#REF!</definedName>
    <definedName name="annee_traitement" localSheetId="6">#REF!</definedName>
    <definedName name="annee_traitement" localSheetId="0">#REF!</definedName>
    <definedName name="annee_traitement" localSheetId="4">#REF!</definedName>
    <definedName name="annee_traitement" localSheetId="3">#REF!</definedName>
    <definedName name="annee_traitement" localSheetId="5">#REF!</definedName>
    <definedName name="annee_traitement">#REF!</definedName>
    <definedName name="Annual" localSheetId="6">#REF!</definedName>
    <definedName name="Annual" localSheetId="0">#REF!</definedName>
    <definedName name="Annual" localSheetId="4">#REF!</definedName>
    <definedName name="Annual" localSheetId="3">#REF!</definedName>
    <definedName name="Annual" localSheetId="5">#REF!</definedName>
    <definedName name="Annual">#REF!</definedName>
    <definedName name="ao" localSheetId="6">#REF!</definedName>
    <definedName name="ao" localSheetId="0">#REF!</definedName>
    <definedName name="ao" localSheetId="4">#REF!</definedName>
    <definedName name="ao" localSheetId="3">#REF!</definedName>
    <definedName name="ao" localSheetId="5">#REF!</definedName>
    <definedName name="ao">#REF!</definedName>
    <definedName name="ap" localSheetId="6">#REF!</definedName>
    <definedName name="ap" localSheetId="0">#REF!</definedName>
    <definedName name="ap" localSheetId="4">#REF!</definedName>
    <definedName name="ap" localSheetId="3">#REF!</definedName>
    <definedName name="ap" localSheetId="5">#REF!</definedName>
    <definedName name="ap">#REF!</definedName>
    <definedName name="aq" localSheetId="6">#REF!</definedName>
    <definedName name="aq" localSheetId="0">#REF!</definedName>
    <definedName name="aq" localSheetId="4">#REF!</definedName>
    <definedName name="aq" localSheetId="3">#REF!</definedName>
    <definedName name="aq" localSheetId="5">#REF!</definedName>
    <definedName name="aq">#REF!</definedName>
    <definedName name="ar" localSheetId="6">#REF!</definedName>
    <definedName name="ar" localSheetId="0">#REF!</definedName>
    <definedName name="ar" localSheetId="4">#REF!</definedName>
    <definedName name="ar" localSheetId="3">#REF!</definedName>
    <definedName name="ar" localSheetId="5">#REF!</definedName>
    <definedName name="ar">#REF!</definedName>
    <definedName name="as" localSheetId="6">#REF!</definedName>
    <definedName name="as" localSheetId="0">#REF!</definedName>
    <definedName name="as" localSheetId="4">#REF!</definedName>
    <definedName name="as" localSheetId="3">#REF!</definedName>
    <definedName name="as" localSheetId="5">#REF!</definedName>
    <definedName name="as">#REF!</definedName>
    <definedName name="at" localSheetId="6">#REF!</definedName>
    <definedName name="at" localSheetId="0">#REF!</definedName>
    <definedName name="at" localSheetId="4">#REF!</definedName>
    <definedName name="at" localSheetId="3">#REF!</definedName>
    <definedName name="at" localSheetId="5">#REF!</definedName>
    <definedName name="at">#REF!</definedName>
    <definedName name="au" localSheetId="6">#REF!</definedName>
    <definedName name="au" localSheetId="0">#REF!</definedName>
    <definedName name="au" localSheetId="4">#REF!</definedName>
    <definedName name="au" localSheetId="3">#REF!</definedName>
    <definedName name="au" localSheetId="5">#REF!</definedName>
    <definedName name="au">#REF!</definedName>
    <definedName name="av" localSheetId="6">#REF!</definedName>
    <definedName name="av" localSheetId="0">#REF!</definedName>
    <definedName name="av" localSheetId="4">#REF!</definedName>
    <definedName name="av" localSheetId="3">#REF!</definedName>
    <definedName name="av" localSheetId="5">#REF!</definedName>
    <definedName name="av">#REF!</definedName>
    <definedName name="b" localSheetId="6">#REF!</definedName>
    <definedName name="b" localSheetId="0">#REF!</definedName>
    <definedName name="b" localSheetId="4">#REF!</definedName>
    <definedName name="b" localSheetId="3">#REF!</definedName>
    <definedName name="b" localSheetId="5">#REF!</definedName>
    <definedName name="b">#REF!</definedName>
    <definedName name="Beg" localSheetId="6">#REF!</definedName>
    <definedName name="Beg" localSheetId="0">#REF!</definedName>
    <definedName name="Beg" localSheetId="4">#REF!</definedName>
    <definedName name="Beg" localSheetId="3">#REF!</definedName>
    <definedName name="Beg" localSheetId="5">#REF!</definedName>
    <definedName name="Beg">#REF!</definedName>
    <definedName name="bottom" localSheetId="6">#REF!</definedName>
    <definedName name="bottom" localSheetId="0">#REF!</definedName>
    <definedName name="bottom" localSheetId="4">#REF!</definedName>
    <definedName name="bottom" localSheetId="3">#REF!</definedName>
    <definedName name="bottom" localSheetId="5">#REF!</definedName>
    <definedName name="bottom">#REF!</definedName>
    <definedName name="code" localSheetId="6">#REF!</definedName>
    <definedName name="code" localSheetId="0">#REF!</definedName>
    <definedName name="code" localSheetId="4">#REF!</definedName>
    <definedName name="code" localSheetId="3">#REF!</definedName>
    <definedName name="code" localSheetId="5">#REF!</definedName>
    <definedName name="code">#REF!</definedName>
    <definedName name="compte">[2]CORRESPONDANCE!$A$1:$E$25</definedName>
    <definedName name="cours">[3]valeur!$B$4:$P$35</definedName>
    <definedName name="d" localSheetId="6">#REF!</definedName>
    <definedName name="d" localSheetId="0">#REF!</definedName>
    <definedName name="d" localSheetId="4">#REF!</definedName>
    <definedName name="d" localSheetId="3">#REF!</definedName>
    <definedName name="d" localSheetId="5">#REF!</definedName>
    <definedName name="d">#REF!</definedName>
    <definedName name="Database" localSheetId="6">#REF!</definedName>
    <definedName name="Database" localSheetId="0">#REF!</definedName>
    <definedName name="Database" localSheetId="4">#REF!</definedName>
    <definedName name="Database" localSheetId="3">#REF!</definedName>
    <definedName name="Database" localSheetId="5">#REF!</definedName>
    <definedName name="Database">#REF!</definedName>
    <definedName name="Durée_TO_2001" localSheetId="6">[4]Hypothèses!#REF!</definedName>
    <definedName name="Durée_TO_2001" localSheetId="0">[4]Hypothèses!#REF!</definedName>
    <definedName name="Durée_TO_2001" localSheetId="4">[4]Hypothèses!#REF!</definedName>
    <definedName name="Durée_TO_2001" localSheetId="3">[4]Hypothèses!#REF!</definedName>
    <definedName name="Durée_TO_2001" localSheetId="5">[4]Hypothèses!#REF!</definedName>
    <definedName name="Durée_TO_2001">[4]Hypothèses!#REF!</definedName>
    <definedName name="e" localSheetId="6">#REF!</definedName>
    <definedName name="e" localSheetId="0">#REF!</definedName>
    <definedName name="e" localSheetId="4">#REF!</definedName>
    <definedName name="e" localSheetId="3">#REF!</definedName>
    <definedName name="e" localSheetId="5">#REF!</definedName>
    <definedName name="e">#REF!</definedName>
    <definedName name="eleeeeeeeeee" localSheetId="6">#REF!</definedName>
    <definedName name="eleeeeeeeeee" localSheetId="0">#REF!</definedName>
    <definedName name="eleeeeeeeeee" localSheetId="4">#REF!</definedName>
    <definedName name="eleeeeeeeeee" localSheetId="3">#REF!</definedName>
    <definedName name="eleeeeeeeeee" localSheetId="5">#REF!</definedName>
    <definedName name="eleeeeeeeeee">#REF!</definedName>
    <definedName name="End" localSheetId="6">#REF!</definedName>
    <definedName name="End" localSheetId="0">#REF!</definedName>
    <definedName name="End" localSheetId="4">#REF!</definedName>
    <definedName name="End" localSheetId="3">#REF!</definedName>
    <definedName name="End" localSheetId="5">#REF!</definedName>
    <definedName name="End">#REF!</definedName>
    <definedName name="Euro" localSheetId="6">#REF!</definedName>
    <definedName name="Euro" localSheetId="0">#REF!</definedName>
    <definedName name="Euro" localSheetId="4">#REF!</definedName>
    <definedName name="Euro" localSheetId="3">#REF!</definedName>
    <definedName name="Euro" localSheetId="5">#REF!</definedName>
    <definedName name="Euro">#REF!</definedName>
    <definedName name="f" localSheetId="6">#REF!</definedName>
    <definedName name="f" localSheetId="0">#REF!</definedName>
    <definedName name="f" localSheetId="4">#REF!</definedName>
    <definedName name="f" localSheetId="3">#REF!</definedName>
    <definedName name="f" localSheetId="5">#REF!</definedName>
    <definedName name="f">#REF!</definedName>
    <definedName name="feuille_Net_amount_2000" localSheetId="6">#REF!</definedName>
    <definedName name="feuille_Net_amount_2000" localSheetId="0">#REF!</definedName>
    <definedName name="feuille_Net_amount_2000" localSheetId="4">#REF!</definedName>
    <definedName name="feuille_Net_amount_2000" localSheetId="3">#REF!</definedName>
    <definedName name="feuille_Net_amount_2000" localSheetId="5">#REF!</definedName>
    <definedName name="feuille_Net_amount_2000">#REF!</definedName>
    <definedName name="feuille_Net_amount_2001" localSheetId="6">#REF!</definedName>
    <definedName name="feuille_Net_amount_2001" localSheetId="0">#REF!</definedName>
    <definedName name="feuille_Net_amount_2001" localSheetId="4">#REF!</definedName>
    <definedName name="feuille_Net_amount_2001" localSheetId="3">#REF!</definedName>
    <definedName name="feuille_Net_amount_2001" localSheetId="5">#REF!</definedName>
    <definedName name="feuille_Net_amount_2001">#REF!</definedName>
    <definedName name="feuille_NPPC" localSheetId="6">#REF!</definedName>
    <definedName name="feuille_NPPC" localSheetId="0">#REF!</definedName>
    <definedName name="feuille_NPPC" localSheetId="4">#REF!</definedName>
    <definedName name="feuille_NPPC" localSheetId="3">#REF!</definedName>
    <definedName name="feuille_NPPC" localSheetId="5">#REF!</definedName>
    <definedName name="feuille_NPPC">#REF!</definedName>
    <definedName name="feuille_PGA" localSheetId="6">#REF!</definedName>
    <definedName name="feuille_PGA" localSheetId="0">#REF!</definedName>
    <definedName name="feuille_PGA" localSheetId="4">#REF!</definedName>
    <definedName name="feuille_PGA" localSheetId="3">#REF!</definedName>
    <definedName name="feuille_PGA" localSheetId="5">#REF!</definedName>
    <definedName name="feuille_PGA">#REF!</definedName>
    <definedName name="feuille_PGA_anc" localSheetId="6">#REF!</definedName>
    <definedName name="feuille_PGA_anc" localSheetId="0">#REF!</definedName>
    <definedName name="feuille_PGA_anc" localSheetId="4">#REF!</definedName>
    <definedName name="feuille_PGA_anc" localSheetId="3">#REF!</definedName>
    <definedName name="feuille_PGA_anc" localSheetId="5">#REF!</definedName>
    <definedName name="feuille_PGA_anc">#REF!</definedName>
    <definedName name="feuille_PGA_anc_2" localSheetId="6">#REF!</definedName>
    <definedName name="feuille_PGA_anc_2" localSheetId="0">#REF!</definedName>
    <definedName name="feuille_PGA_anc_2" localSheetId="4">#REF!</definedName>
    <definedName name="feuille_PGA_anc_2" localSheetId="3">#REF!</definedName>
    <definedName name="feuille_PGA_anc_2" localSheetId="5">#REF!</definedName>
    <definedName name="feuille_PGA_anc_2">#REF!</definedName>
    <definedName name="feuille_PSC" localSheetId="6">#REF!</definedName>
    <definedName name="feuille_PSC" localSheetId="0">#REF!</definedName>
    <definedName name="feuille_PSC" localSheetId="4">#REF!</definedName>
    <definedName name="feuille_PSC" localSheetId="3">#REF!</definedName>
    <definedName name="feuille_PSC" localSheetId="5">#REF!</definedName>
    <definedName name="feuille_PSC">#REF!</definedName>
    <definedName name="feuille_PSC_anc" localSheetId="6">#REF!</definedName>
    <definedName name="feuille_PSC_anc" localSheetId="0">#REF!</definedName>
    <definedName name="feuille_PSC_anc" localSheetId="4">#REF!</definedName>
    <definedName name="feuille_PSC_anc" localSheetId="3">#REF!</definedName>
    <definedName name="feuille_PSC_anc" localSheetId="5">#REF!</definedName>
    <definedName name="feuille_PSC_anc">#REF!</definedName>
    <definedName name="feuille_ratio_PGA_01" localSheetId="6">#REF!</definedName>
    <definedName name="feuille_ratio_PGA_01" localSheetId="0">#REF!</definedName>
    <definedName name="feuille_ratio_PGA_01" localSheetId="4">#REF!</definedName>
    <definedName name="feuille_ratio_PGA_01" localSheetId="3">#REF!</definedName>
    <definedName name="feuille_ratio_PGA_01" localSheetId="5">#REF!</definedName>
    <definedName name="feuille_ratio_PGA_01">#REF!</definedName>
    <definedName name="feuille_ratio_PGA_02" localSheetId="6">#REF!</definedName>
    <definedName name="feuille_ratio_PGA_02" localSheetId="0">#REF!</definedName>
    <definedName name="feuille_ratio_PGA_02" localSheetId="4">#REF!</definedName>
    <definedName name="feuille_ratio_PGA_02" localSheetId="3">#REF!</definedName>
    <definedName name="feuille_ratio_PGA_02" localSheetId="5">#REF!</definedName>
    <definedName name="feuille_ratio_PGA_02">#REF!</definedName>
    <definedName name="feuille_SFAS" localSheetId="6">#REF!</definedName>
    <definedName name="feuille_SFAS" localSheetId="0">#REF!</definedName>
    <definedName name="feuille_SFAS" localSheetId="4">#REF!</definedName>
    <definedName name="feuille_SFAS" localSheetId="3">#REF!</definedName>
    <definedName name="feuille_SFAS" localSheetId="5">#REF!</definedName>
    <definedName name="feuille_SFAS">#REF!</definedName>
    <definedName name="feuille_SFAS_anc" localSheetId="6">#REF!</definedName>
    <definedName name="feuille_SFAS_anc" localSheetId="0">#REF!</definedName>
    <definedName name="feuille_SFAS_anc" localSheetId="4">#REF!</definedName>
    <definedName name="feuille_SFAS_anc" localSheetId="3">#REF!</definedName>
    <definedName name="feuille_SFAS_anc" localSheetId="5">#REF!</definedName>
    <definedName name="feuille_SFAS_anc">#REF!</definedName>
    <definedName name="feuille_Summary" localSheetId="6">#REF!</definedName>
    <definedName name="feuille_Summary" localSheetId="0">#REF!</definedName>
    <definedName name="feuille_Summary" localSheetId="4">#REF!</definedName>
    <definedName name="feuille_Summary" localSheetId="3">#REF!</definedName>
    <definedName name="feuille_Summary" localSheetId="5">#REF!</definedName>
    <definedName name="feuille_Summary">#REF!</definedName>
    <definedName name="feuille_Summary_anc" localSheetId="6">#REF!</definedName>
    <definedName name="feuille_Summary_anc" localSheetId="0">#REF!</definedName>
    <definedName name="feuille_Summary_anc" localSheetId="4">#REF!</definedName>
    <definedName name="feuille_Summary_anc" localSheetId="3">#REF!</definedName>
    <definedName name="feuille_Summary_anc" localSheetId="5">#REF!</definedName>
    <definedName name="feuille_Summary_anc">#REF!</definedName>
    <definedName name="feuille_TO" localSheetId="6">#REF!</definedName>
    <definedName name="feuille_TO" localSheetId="0">#REF!</definedName>
    <definedName name="feuille_TO" localSheetId="4">#REF!</definedName>
    <definedName name="feuille_TO" localSheetId="3">#REF!</definedName>
    <definedName name="feuille_TO" localSheetId="5">#REF!</definedName>
    <definedName name="feuille_TO">#REF!</definedName>
    <definedName name="feuille_TO_anc" localSheetId="6">#REF!</definedName>
    <definedName name="feuille_TO_anc" localSheetId="0">#REF!</definedName>
    <definedName name="feuille_TO_anc" localSheetId="4">#REF!</definedName>
    <definedName name="feuille_TO_anc" localSheetId="3">#REF!</definedName>
    <definedName name="feuille_TO_anc" localSheetId="5">#REF!</definedName>
    <definedName name="feuille_TO_anc">#REF!</definedName>
    <definedName name="feuille_tran_2001" localSheetId="6">#REF!</definedName>
    <definedName name="feuille_tran_2001" localSheetId="0">#REF!</definedName>
    <definedName name="feuille_tran_2001" localSheetId="4">#REF!</definedName>
    <definedName name="feuille_tran_2001" localSheetId="3">#REF!</definedName>
    <definedName name="feuille_tran_2001" localSheetId="5">#REF!</definedName>
    <definedName name="feuille_tran_2001">#REF!</definedName>
    <definedName name="FXRates" localSheetId="6">#REF!</definedName>
    <definedName name="FXRates" localSheetId="0">#REF!</definedName>
    <definedName name="FXRates" localSheetId="4">#REF!</definedName>
    <definedName name="FXRates" localSheetId="3">#REF!</definedName>
    <definedName name="FXRates" localSheetId="5">#REF!</definedName>
    <definedName name="FXRates">#REF!</definedName>
    <definedName name="g" localSheetId="6">#REF!</definedName>
    <definedName name="g" localSheetId="0">#REF!</definedName>
    <definedName name="g" localSheetId="4">#REF!</definedName>
    <definedName name="g" localSheetId="3">#REF!</definedName>
    <definedName name="g" localSheetId="5">#REF!</definedName>
    <definedName name="g">#REF!</definedName>
    <definedName name="h" localSheetId="6">#REF!</definedName>
    <definedName name="h" localSheetId="0">#REF!</definedName>
    <definedName name="h" localSheetId="4">#REF!</definedName>
    <definedName name="h" localSheetId="3">#REF!</definedName>
    <definedName name="h" localSheetId="5">#REF!</definedName>
    <definedName name="h">#REF!</definedName>
    <definedName name="i" localSheetId="6">#REF!</definedName>
    <definedName name="i" localSheetId="0">#REF!</definedName>
    <definedName name="i" localSheetId="4">#REF!</definedName>
    <definedName name="i" localSheetId="3">#REF!</definedName>
    <definedName name="i" localSheetId="5">#REF!</definedName>
    <definedName name="i">#REF!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j" localSheetId="6">#REF!</definedName>
    <definedName name="j" localSheetId="0">#REF!</definedName>
    <definedName name="j" localSheetId="4">#REF!</definedName>
    <definedName name="j" localSheetId="3">#REF!</definedName>
    <definedName name="j" localSheetId="5">#REF!</definedName>
    <definedName name="j">#REF!</definedName>
    <definedName name="k" localSheetId="6">#REF!</definedName>
    <definedName name="k" localSheetId="0">#REF!</definedName>
    <definedName name="k" localSheetId="4">#REF!</definedName>
    <definedName name="k" localSheetId="3">#REF!</definedName>
    <definedName name="k" localSheetId="5">#REF!</definedName>
    <definedName name="k">#REF!</definedName>
    <definedName name="libel_unite">[5]INDEX!$B$6</definedName>
    <definedName name="Life85" localSheetId="6">#REF!</definedName>
    <definedName name="Life85" localSheetId="0">#REF!</definedName>
    <definedName name="Life85" localSheetId="4">#REF!</definedName>
    <definedName name="Life85" localSheetId="3">#REF!</definedName>
    <definedName name="Life85" localSheetId="5">#REF!</definedName>
    <definedName name="Life85">#REF!</definedName>
    <definedName name="Life90" localSheetId="6">#REF!</definedName>
    <definedName name="Life90" localSheetId="0">#REF!</definedName>
    <definedName name="Life90" localSheetId="4">#REF!</definedName>
    <definedName name="Life90" localSheetId="3">#REF!</definedName>
    <definedName name="Life90" localSheetId="5">#REF!</definedName>
    <definedName name="Life90">#REF!</definedName>
    <definedName name="Life95" localSheetId="6">#REF!</definedName>
    <definedName name="Life95" localSheetId="0">#REF!</definedName>
    <definedName name="Life95" localSheetId="4">#REF!</definedName>
    <definedName name="Life95" localSheetId="3">#REF!</definedName>
    <definedName name="Life95" localSheetId="5">#REF!</definedName>
    <definedName name="Life95">#REF!</definedName>
    <definedName name="m" localSheetId="6">#REF!</definedName>
    <definedName name="m" localSheetId="0">#REF!</definedName>
    <definedName name="m" localSheetId="4">#REF!</definedName>
    <definedName name="m" localSheetId="3">#REF!</definedName>
    <definedName name="m" localSheetId="5">#REF!</definedName>
    <definedName name="m">#REF!</definedName>
    <definedName name="Mid" localSheetId="6">#REF!</definedName>
    <definedName name="Mid" localSheetId="0">#REF!</definedName>
    <definedName name="Mid" localSheetId="4">#REF!</definedName>
    <definedName name="Mid" localSheetId="3">#REF!</definedName>
    <definedName name="Mid" localSheetId="5">#REF!</definedName>
    <definedName name="Mid">#REF!</definedName>
    <definedName name="Monthly" localSheetId="6">#REF!</definedName>
    <definedName name="Monthly" localSheetId="0">#REF!</definedName>
    <definedName name="Monthly" localSheetId="4">#REF!</definedName>
    <definedName name="Monthly" localSheetId="3">#REF!</definedName>
    <definedName name="Monthly" localSheetId="5">#REF!</definedName>
    <definedName name="Monthly">#REF!</definedName>
    <definedName name="MoyAventis" localSheetId="6">'[6]Cours action'!#REF!</definedName>
    <definedName name="MoyAventis" localSheetId="0">'[6]Cours action'!#REF!</definedName>
    <definedName name="MoyAventis" localSheetId="4">'[6]Cours action'!#REF!</definedName>
    <definedName name="MoyAventis" localSheetId="3">'[6]Cours action'!#REF!</definedName>
    <definedName name="MoyAventis" localSheetId="5">'[6]Cours action'!#REF!</definedName>
    <definedName name="MoyAventis">'[6]Cours action'!#REF!</definedName>
    <definedName name="n" localSheetId="6">#REF!</definedName>
    <definedName name="n" localSheetId="0">#REF!</definedName>
    <definedName name="n" localSheetId="4">#REF!</definedName>
    <definedName name="n" localSheetId="3">#REF!</definedName>
    <definedName name="n" localSheetId="5">#REF!</definedName>
    <definedName name="n">#REF!</definedName>
    <definedName name="Nb_Mois2">[4]Hypothèses!$B$14</definedName>
    <definedName name="num_col" localSheetId="6">#REF!</definedName>
    <definedName name="num_col" localSheetId="0">#REF!</definedName>
    <definedName name="num_col" localSheetId="4">#REF!</definedName>
    <definedName name="num_col" localSheetId="3">#REF!</definedName>
    <definedName name="num_col" localSheetId="5">#REF!</definedName>
    <definedName name="num_col">#REF!</definedName>
    <definedName name="num_col_anc" localSheetId="6">#REF!</definedName>
    <definedName name="num_col_anc" localSheetId="0">#REF!</definedName>
    <definedName name="num_col_anc" localSheetId="4">#REF!</definedName>
    <definedName name="num_col_anc" localSheetId="3">#REF!</definedName>
    <definedName name="num_col_anc" localSheetId="5">#REF!</definedName>
    <definedName name="num_col_anc">#REF!</definedName>
    <definedName name="o" localSheetId="6">#REF!</definedName>
    <definedName name="o" localSheetId="0">#REF!</definedName>
    <definedName name="o" localSheetId="4">#REF!</definedName>
    <definedName name="o" localSheetId="3">#REF!</definedName>
    <definedName name="o" localSheetId="5">#REF!</definedName>
    <definedName name="o">#REF!</definedName>
    <definedName name="OperatingProfit2004" localSheetId="6">#REF!</definedName>
    <definedName name="OperatingProfit2004" localSheetId="0">#REF!</definedName>
    <definedName name="OperatingProfit2004" localSheetId="4">#REF!</definedName>
    <definedName name="OperatingProfit2004" localSheetId="3">#REF!</definedName>
    <definedName name="OperatingProfit2004" localSheetId="5">#REF!</definedName>
    <definedName name="OperatingProfit2004">#REF!</definedName>
    <definedName name="OperatingProfit2005" localSheetId="6">#REF!</definedName>
    <definedName name="OperatingProfit2005" localSheetId="0">#REF!</definedName>
    <definedName name="OperatingProfit2005" localSheetId="4">#REF!</definedName>
    <definedName name="OperatingProfit2005" localSheetId="3">#REF!</definedName>
    <definedName name="OperatingProfit2005" localSheetId="5">#REF!</definedName>
    <definedName name="OperatingProfit2005">#REF!</definedName>
    <definedName name="p" localSheetId="6">#REF!</definedName>
    <definedName name="p" localSheetId="0">#REF!</definedName>
    <definedName name="p" localSheetId="4">#REF!</definedName>
    <definedName name="p" localSheetId="3">#REF!</definedName>
    <definedName name="p" localSheetId="5">#REF!</definedName>
    <definedName name="p">#REF!</definedName>
    <definedName name="PeakSales" localSheetId="6">#REF!</definedName>
    <definedName name="PeakSales" localSheetId="0">#REF!</definedName>
    <definedName name="PeakSales" localSheetId="4">#REF!</definedName>
    <definedName name="PeakSales" localSheetId="3">#REF!</definedName>
    <definedName name="PeakSales" localSheetId="5">#REF!</definedName>
    <definedName name="PeakSales">#REF!</definedName>
    <definedName name="PeakYear" localSheetId="6">#REF!</definedName>
    <definedName name="PeakYear" localSheetId="0">#REF!</definedName>
    <definedName name="PeakYear" localSheetId="4">#REF!</definedName>
    <definedName name="PeakYear" localSheetId="3">#REF!</definedName>
    <definedName name="PeakYear" localSheetId="5">#REF!</definedName>
    <definedName name="PeakYear">#REF!</definedName>
    <definedName name="PGA_2001" localSheetId="6">#REF!</definedName>
    <definedName name="PGA_2001" localSheetId="0">#REF!</definedName>
    <definedName name="PGA_2001" localSheetId="4">#REF!</definedName>
    <definedName name="PGA_2001" localSheetId="3">#REF!</definedName>
    <definedName name="PGA_2001" localSheetId="5">#REF!</definedName>
    <definedName name="PGA_2001">#REF!</definedName>
    <definedName name="PGA_2002">'[7]PGA 2002'!$A$9:$IV$150</definedName>
    <definedName name="Print_Area" localSheetId="6">'Bilan  2019 com fi '!$A$1:$G$21</definedName>
    <definedName name="Print_Area" localSheetId="0">'Business Net Income H1-2019'!$A$1:$T$34</definedName>
    <definedName name="Print_Area" localSheetId="1">'Business Net Income Q2 2019 '!$A$1:$T$34</definedName>
    <definedName name="Print_Area" localSheetId="2">'Consolidated P&amp;L'!$A$1:$E$33</definedName>
    <definedName name="Print_Area" localSheetId="4">'Reconciliation H1 2019'!$A$1:$F$33</definedName>
    <definedName name="Print_Area" localSheetId="3">'Reconciliation Q2 2019'!$A$1:$F$33</definedName>
    <definedName name="Print_Area" localSheetId="5">'TFT format comm press H2 19 '!$A$1:$C$27</definedName>
    <definedName name="Print_Area">#REF!</definedName>
    <definedName name="PRINT_AREA_MI" localSheetId="6">#REF!</definedName>
    <definedName name="PRINT_AREA_MI" localSheetId="0">#REF!</definedName>
    <definedName name="PRINT_AREA_MI" localSheetId="4">#REF!</definedName>
    <definedName name="PRINT_AREA_MI" localSheetId="3">#REF!</definedName>
    <definedName name="PRINT_AREA_MI" localSheetId="5">#REF!</definedName>
    <definedName name="PRINT_AREA_MI">#REF!</definedName>
    <definedName name="PSC_2001" localSheetId="6">#REF!</definedName>
    <definedName name="PSC_2001" localSheetId="0">#REF!</definedName>
    <definedName name="PSC_2001" localSheetId="4">#REF!</definedName>
    <definedName name="PSC_2001" localSheetId="3">#REF!</definedName>
    <definedName name="PSC_2001" localSheetId="5">#REF!</definedName>
    <definedName name="PSC_2001">#REF!</definedName>
    <definedName name="PSC_2002">'[7]PSC 2002'!$A$9:$IV$100</definedName>
    <definedName name="PV_Rev" localSheetId="6">#REF!</definedName>
    <definedName name="PV_Rev" localSheetId="0">#REF!</definedName>
    <definedName name="PV_Rev" localSheetId="4">#REF!</definedName>
    <definedName name="PV_Rev" localSheetId="3">#REF!</definedName>
    <definedName name="PV_Rev" localSheetId="5">#REF!</definedName>
    <definedName name="PV_Rev">#REF!</definedName>
    <definedName name="q" localSheetId="6">#REF!</definedName>
    <definedName name="q" localSheetId="0">#REF!</definedName>
    <definedName name="q" localSheetId="4">#REF!</definedName>
    <definedName name="q" localSheetId="3">#REF!</definedName>
    <definedName name="q" localSheetId="5">#REF!</definedName>
    <definedName name="q">#REF!</definedName>
    <definedName name="realise11" localSheetId="6">#REF!</definedName>
    <definedName name="realise11" localSheetId="0">#REF!</definedName>
    <definedName name="realise11" localSheetId="4">#REF!</definedName>
    <definedName name="realise11" localSheetId="3">#REF!</definedName>
    <definedName name="realise11" localSheetId="5">#REF!</definedName>
    <definedName name="realise11">#REF!</definedName>
    <definedName name="Return" localSheetId="6">#REF!</definedName>
    <definedName name="Return" localSheetId="0">#REF!</definedName>
    <definedName name="Return" localSheetId="4">#REF!</definedName>
    <definedName name="Return" localSheetId="3">#REF!</definedName>
    <definedName name="Return" localSheetId="5">#REF!</definedName>
    <definedName name="Return">#REF!</definedName>
    <definedName name="Revenue2004" localSheetId="6">#REF!</definedName>
    <definedName name="Revenue2004" localSheetId="0">#REF!</definedName>
    <definedName name="Revenue2004" localSheetId="4">#REF!</definedName>
    <definedName name="Revenue2004" localSheetId="3">#REF!</definedName>
    <definedName name="Revenue2004" localSheetId="5">#REF!</definedName>
    <definedName name="Revenue2004">#REF!</definedName>
    <definedName name="Revenue2005" localSheetId="6">#REF!</definedName>
    <definedName name="Revenue2005" localSheetId="0">#REF!</definedName>
    <definedName name="Revenue2005" localSheetId="4">#REF!</definedName>
    <definedName name="Revenue2005" localSheetId="3">#REF!</definedName>
    <definedName name="Revenue2005" localSheetId="5">#REF!</definedName>
    <definedName name="Revenue2005">#REF!</definedName>
    <definedName name="s" localSheetId="6">#REF!</definedName>
    <definedName name="s" localSheetId="0">#REF!</definedName>
    <definedName name="s" localSheetId="4">#REF!</definedName>
    <definedName name="s" localSheetId="3">#REF!</definedName>
    <definedName name="s" localSheetId="5">#REF!</definedName>
    <definedName name="s">#REF!</definedName>
    <definedName name="societe" localSheetId="6">#REF!</definedName>
    <definedName name="societe" localSheetId="0">#REF!</definedName>
    <definedName name="societe" localSheetId="4">#REF!</definedName>
    <definedName name="societe" localSheetId="3">#REF!</definedName>
    <definedName name="societe" localSheetId="5">#REF!</definedName>
    <definedName name="societe">#REF!</definedName>
    <definedName name="SPWS_WBID">"9D8A8355-1ED7-11D5-9D29-0010A4C4F3F8"</definedName>
    <definedName name="Summary2001" localSheetId="6">#REF!</definedName>
    <definedName name="Summary2001" localSheetId="0">#REF!</definedName>
    <definedName name="Summary2001" localSheetId="4">#REF!</definedName>
    <definedName name="Summary2001" localSheetId="3">#REF!</definedName>
    <definedName name="Summary2001" localSheetId="5">#REF!</definedName>
    <definedName name="Summary2001">#REF!</definedName>
    <definedName name="Summary2002" localSheetId="6">#REF!</definedName>
    <definedName name="Summary2002" localSheetId="0">#REF!</definedName>
    <definedName name="Summary2002" localSheetId="4">#REF!</definedName>
    <definedName name="Summary2002" localSheetId="3">#REF!</definedName>
    <definedName name="Summary2002" localSheetId="5">#REF!</definedName>
    <definedName name="Summary2002">#REF!</definedName>
    <definedName name="t" localSheetId="6">#REF!</definedName>
    <definedName name="t" localSheetId="0">#REF!</definedName>
    <definedName name="t" localSheetId="4">#REF!</definedName>
    <definedName name="t" localSheetId="3">#REF!</definedName>
    <definedName name="t" localSheetId="5">#REF!</definedName>
    <definedName name="t">#REF!</definedName>
    <definedName name="TC" localSheetId="6">#REF!</definedName>
    <definedName name="TC" localSheetId="0">#REF!</definedName>
    <definedName name="TC" localSheetId="4">#REF!</definedName>
    <definedName name="TC" localSheetId="3">#REF!</definedName>
    <definedName name="TC" localSheetId="5">#REF!</definedName>
    <definedName name="TC">#REF!</definedName>
    <definedName name="TFT" localSheetId="6">#REF!</definedName>
    <definedName name="TFT" localSheetId="0">#REF!</definedName>
    <definedName name="TFT" localSheetId="4">#REF!</definedName>
    <definedName name="TFT" localSheetId="3">#REF!</definedName>
    <definedName name="TFT" localSheetId="5">#REF!</definedName>
    <definedName name="TFT">#REF!</definedName>
    <definedName name="TMData_AGR" localSheetId="6">#REF!</definedName>
    <definedName name="TMData_AGR" localSheetId="0">#REF!</definedName>
    <definedName name="TMData_AGR" localSheetId="4">#REF!</definedName>
    <definedName name="TMData_AGR" localSheetId="3">#REF!</definedName>
    <definedName name="TMData_AGR" localSheetId="5">#REF!</definedName>
    <definedName name="TMData_AGR">#REF!</definedName>
    <definedName name="TMData_CORE" localSheetId="6">#REF!</definedName>
    <definedName name="TMData_CORE" localSheetId="0">#REF!</definedName>
    <definedName name="TMData_CORE" localSheetId="4">#REF!</definedName>
    <definedName name="TMData_CORE" localSheetId="3">#REF!</definedName>
    <definedName name="TMData_CORE" localSheetId="5">#REF!</definedName>
    <definedName name="TMData_CORE">#REF!</definedName>
    <definedName name="TO_2001" localSheetId="6">#REF!</definedName>
    <definedName name="TO_2001" localSheetId="0">#REF!</definedName>
    <definedName name="TO_2001" localSheetId="4">#REF!</definedName>
    <definedName name="TO_2001" localSheetId="3">#REF!</definedName>
    <definedName name="TO_2001" localSheetId="5">#REF!</definedName>
    <definedName name="TO_2001">#REF!</definedName>
    <definedName name="TO_2002">'[7]TO 2002'!$A$9:$IV$64</definedName>
    <definedName name="top" localSheetId="6">#REF!</definedName>
    <definedName name="top" localSheetId="0">#REF!</definedName>
    <definedName name="top" localSheetId="4">#REF!</definedName>
    <definedName name="top" localSheetId="3">#REF!</definedName>
    <definedName name="top" localSheetId="5">#REF!</definedName>
    <definedName name="top">#REF!</definedName>
    <definedName name="TQData_AGR" localSheetId="6">#REF!</definedName>
    <definedName name="TQData_AGR" localSheetId="0">#REF!</definedName>
    <definedName name="TQData_AGR" localSheetId="4">#REF!</definedName>
    <definedName name="TQData_AGR" localSheetId="3">#REF!</definedName>
    <definedName name="TQData_AGR" localSheetId="5">#REF!</definedName>
    <definedName name="TQData_AGR">#REF!</definedName>
    <definedName name="TQData_CORE" localSheetId="6">#REF!</definedName>
    <definedName name="TQData_CORE" localSheetId="0">#REF!</definedName>
    <definedName name="TQData_CORE" localSheetId="4">#REF!</definedName>
    <definedName name="TQData_CORE" localSheetId="3">#REF!</definedName>
    <definedName name="TQData_CORE" localSheetId="5">#REF!</definedName>
    <definedName name="TQData_CORE">#REF!</definedName>
    <definedName name="Transfert_In_2001">'[4]Transfert In_2001'!$A$1:$N$42</definedName>
    <definedName name="Transfert_Out_2001">'[4]Transfert Out_2001'!$A$1:$M$42</definedName>
    <definedName name="u" localSheetId="6">#REF!</definedName>
    <definedName name="u" localSheetId="0">#REF!</definedName>
    <definedName name="u" localSheetId="4">#REF!</definedName>
    <definedName name="u" localSheetId="3">#REF!</definedName>
    <definedName name="u" localSheetId="5">#REF!</definedName>
    <definedName name="u">#REF!</definedName>
    <definedName name="v" localSheetId="6">#REF!</definedName>
    <definedName name="v" localSheetId="0">#REF!</definedName>
    <definedName name="v" localSheetId="4">#REF!</definedName>
    <definedName name="v" localSheetId="3">#REF!</definedName>
    <definedName name="v" localSheetId="5">#REF!</definedName>
    <definedName name="v">#REF!</definedName>
    <definedName name="Value" localSheetId="6">#REF!</definedName>
    <definedName name="Value" localSheetId="0">#REF!</definedName>
    <definedName name="Value" localSheetId="4">#REF!</definedName>
    <definedName name="Value" localSheetId="3">#REF!</definedName>
    <definedName name="Value" localSheetId="5">#REF!</definedName>
    <definedName name="Value">#REF!</definedName>
    <definedName name="Value_pre_step" localSheetId="6">#REF!</definedName>
    <definedName name="Value_pre_step" localSheetId="0">#REF!</definedName>
    <definedName name="Value_pre_step" localSheetId="4">#REF!</definedName>
    <definedName name="Value_pre_step" localSheetId="3">#REF!</definedName>
    <definedName name="Value_pre_step" localSheetId="5">#REF!</definedName>
    <definedName name="Value_pre_step">#REF!</definedName>
    <definedName name="Ventes_2001">'[4]Ventes 2001'!$A$1:$X$33</definedName>
    <definedName name="Version_TFT" localSheetId="6">'[8]1- Hierarchie TFT'!#REF!</definedName>
    <definedName name="Version_TFT" localSheetId="0">'[8]1- Hierarchie TFT'!#REF!</definedName>
    <definedName name="Version_TFT" localSheetId="4">'[8]1- Hierarchie TFT'!#REF!</definedName>
    <definedName name="Version_TFT" localSheetId="3">'[8]1- Hierarchie TFT'!#REF!</definedName>
    <definedName name="Version_TFT" localSheetId="5">'[8]1- Hierarchie TFT'!#REF!</definedName>
    <definedName name="Version_TFT">'[8]1- Hierarchie TFT'!#REF!</definedName>
    <definedName name="w" localSheetId="6">#REF!</definedName>
    <definedName name="w" localSheetId="0">#REF!</definedName>
    <definedName name="w" localSheetId="4">#REF!</definedName>
    <definedName name="w" localSheetId="3">#REF!</definedName>
    <definedName name="w" localSheetId="5">#REF!</definedName>
    <definedName name="w">#REF!</definedName>
    <definedName name="x" localSheetId="6">#REF!</definedName>
    <definedName name="x" localSheetId="0">#REF!</definedName>
    <definedName name="x" localSheetId="4">#REF!</definedName>
    <definedName name="x" localSheetId="3">#REF!</definedName>
    <definedName name="x" localSheetId="5">#REF!</definedName>
    <definedName name="x">#REF!</definedName>
    <definedName name="XXX" localSheetId="6">'[9]1- Hierarchie TFT'!#REF!</definedName>
    <definedName name="XXX" localSheetId="0">'[9]1- Hierarchie TFT'!#REF!</definedName>
    <definedName name="XXX" localSheetId="4">'[9]1- Hierarchie TFT'!#REF!</definedName>
    <definedName name="XXX" localSheetId="3">'[9]1- Hierarchie TFT'!#REF!</definedName>
    <definedName name="XXX" localSheetId="5">'[9]1- Hierarchie TFT'!#REF!</definedName>
    <definedName name="XXX">'[9]1- Hierarchie TFT'!#REF!</definedName>
    <definedName name="y" localSheetId="6">#REF!</definedName>
    <definedName name="y" localSheetId="0">#REF!</definedName>
    <definedName name="y" localSheetId="4">#REF!</definedName>
    <definedName name="y" localSheetId="3">#REF!</definedName>
    <definedName name="y" localSheetId="5">#REF!</definedName>
    <definedName name="y">#REF!</definedName>
    <definedName name="z" localSheetId="6">#REF!</definedName>
    <definedName name="z" localSheetId="0">#REF!</definedName>
    <definedName name="z" localSheetId="4">#REF!</definedName>
    <definedName name="z" localSheetId="3">#REF!</definedName>
    <definedName name="z" localSheetId="5">#REF!</definedName>
    <definedName name="z">#REF!</definedName>
    <definedName name="_xlnm.Print_Area" localSheetId="6">'Bilan  2019 com fi '!$A$1:$G$19</definedName>
    <definedName name="_xlnm.Print_Area" localSheetId="0">'Business Net Income H1-2019'!$A$1:$T$33</definedName>
    <definedName name="_xlnm.Print_Area" localSheetId="1">'Business Net Income Q2 2019 '!$A$1:$T$33</definedName>
    <definedName name="_xlnm.Print_Area" localSheetId="2">'Consolidated P&amp;L'!$A$1:$E$33</definedName>
    <definedName name="Zone_impres_MI" localSheetId="6">#REF!</definedName>
    <definedName name="Zone_impres_MI" localSheetId="0">#REF!</definedName>
    <definedName name="Zone_impres_MI" localSheetId="4">#REF!</definedName>
    <definedName name="Zone_impres_MI" localSheetId="3">#REF!</definedName>
    <definedName name="Zone_impres_MI" localSheetId="5">#REF!</definedName>
    <definedName name="Zone_impres_MI">#REF!</definedName>
  </definedNames>
  <calcPr calcId="145621"/>
</workbook>
</file>

<file path=xl/calcChain.xml><?xml version="1.0" encoding="utf-8"?>
<calcChain xmlns="http://schemas.openxmlformats.org/spreadsheetml/2006/main">
  <c r="F4" i="27" l="1"/>
  <c r="B13" i="27"/>
  <c r="B24" i="27" s="1"/>
  <c r="D13" i="27"/>
  <c r="D24" i="27" s="1"/>
  <c r="F24" i="27" l="1"/>
  <c r="F13" i="30" l="1"/>
  <c r="B15" i="30" l="1"/>
  <c r="H7" i="25" l="1"/>
  <c r="H5" i="25"/>
  <c r="D18" i="25"/>
  <c r="D13" i="25"/>
  <c r="D11" i="25"/>
  <c r="D7" i="25"/>
  <c r="D6" i="25"/>
  <c r="D5" i="25"/>
  <c r="B11" i="30" l="1"/>
  <c r="B10" i="30"/>
  <c r="B12" i="30" s="1"/>
  <c r="B19" i="30" s="1"/>
  <c r="R27" i="25" l="1"/>
  <c r="S38" i="25" l="1"/>
  <c r="B16" i="29" l="1"/>
  <c r="R25" i="25" l="1"/>
  <c r="C17" i="30" l="1"/>
  <c r="C12" i="30"/>
  <c r="T27" i="25" l="1"/>
  <c r="T24" i="25"/>
  <c r="T18" i="25"/>
  <c r="R21" i="32" l="1"/>
  <c r="R21" i="25"/>
  <c r="T13" i="25" l="1"/>
  <c r="T11" i="25"/>
  <c r="T9" i="25"/>
  <c r="T7" i="25"/>
  <c r="T6" i="25"/>
  <c r="T5" i="25"/>
  <c r="P18" i="25"/>
  <c r="P13" i="25"/>
  <c r="P11" i="25"/>
  <c r="P9" i="25"/>
  <c r="P7" i="25"/>
  <c r="P6" i="25"/>
  <c r="P5" i="25"/>
  <c r="L18" i="25"/>
  <c r="L13" i="25"/>
  <c r="L11" i="25"/>
  <c r="L9" i="25"/>
  <c r="L7" i="25"/>
  <c r="L6" i="25"/>
  <c r="L5" i="25"/>
  <c r="H18" i="25"/>
  <c r="H13" i="25"/>
  <c r="H11" i="25"/>
  <c r="H9" i="25"/>
  <c r="H6" i="25"/>
  <c r="D9" i="25"/>
  <c r="B13" i="28" l="1"/>
  <c r="B24" i="28" s="1"/>
  <c r="D13" i="28"/>
  <c r="D24" i="28"/>
  <c r="B8" i="1"/>
  <c r="B18" i="1" s="1"/>
  <c r="B21" i="1" s="1"/>
  <c r="B24" i="1" s="1"/>
  <c r="C8" i="1"/>
  <c r="E8" i="1"/>
  <c r="E18" i="1"/>
  <c r="E21" i="1"/>
  <c r="E24" i="1" s="1"/>
  <c r="C18" i="1"/>
  <c r="C21" i="1"/>
  <c r="C24" i="1"/>
  <c r="C26" i="1" s="1"/>
  <c r="C28" i="1" s="1"/>
  <c r="C31" i="1" s="1"/>
  <c r="C30" i="1"/>
  <c r="R5" i="32"/>
  <c r="R6" i="32"/>
  <c r="R7" i="32"/>
  <c r="T7" i="32" s="1"/>
  <c r="R11" i="32"/>
  <c r="R12" i="32" s="1"/>
  <c r="R13" i="32"/>
  <c r="R15" i="32"/>
  <c r="R16" i="32"/>
  <c r="R17" i="32"/>
  <c r="S5" i="32"/>
  <c r="S17" i="32"/>
  <c r="S16" i="32"/>
  <c r="S15" i="32"/>
  <c r="J14" i="32"/>
  <c r="S13" i="32"/>
  <c r="P13" i="32"/>
  <c r="L13" i="32"/>
  <c r="H13" i="32"/>
  <c r="F14" i="32"/>
  <c r="S11" i="32"/>
  <c r="S12" i="32"/>
  <c r="J12" i="32"/>
  <c r="P11" i="32"/>
  <c r="L11" i="32"/>
  <c r="F12" i="32"/>
  <c r="D11" i="32"/>
  <c r="S7" i="32"/>
  <c r="S8" i="32"/>
  <c r="P7" i="32"/>
  <c r="J8" i="32"/>
  <c r="H7" i="32"/>
  <c r="S6" i="32"/>
  <c r="P6" i="32"/>
  <c r="J9" i="32"/>
  <c r="J10" i="32" s="1"/>
  <c r="H6" i="32"/>
  <c r="D6" i="32"/>
  <c r="P5" i="32"/>
  <c r="N18" i="32"/>
  <c r="L5" i="32"/>
  <c r="F9" i="32"/>
  <c r="R4" i="32"/>
  <c r="N4" i="32"/>
  <c r="J4" i="32"/>
  <c r="F4" i="32"/>
  <c r="S9" i="32"/>
  <c r="S18" i="32" s="1"/>
  <c r="S14" i="32"/>
  <c r="P18" i="32"/>
  <c r="P9" i="32"/>
  <c r="H5" i="32"/>
  <c r="L7" i="32"/>
  <c r="F8" i="32"/>
  <c r="D9" i="32"/>
  <c r="L6" i="32"/>
  <c r="D13" i="32"/>
  <c r="D7" i="32"/>
  <c r="H11" i="32"/>
  <c r="D5" i="32"/>
  <c r="T13" i="32"/>
  <c r="R8" i="32"/>
  <c r="D18" i="32"/>
  <c r="G17" i="30"/>
  <c r="G12" i="30"/>
  <c r="F12" i="30"/>
  <c r="G6" i="30"/>
  <c r="G19" i="30" s="1"/>
  <c r="F6" i="30"/>
  <c r="B12" i="29"/>
  <c r="B25" i="29" s="1"/>
  <c r="C19" i="30"/>
  <c r="D8" i="1"/>
  <c r="D18" i="1"/>
  <c r="F4" i="28"/>
  <c r="E30" i="1" l="1"/>
  <c r="E26" i="1"/>
  <c r="E28" i="1" s="1"/>
  <c r="E31" i="1" s="1"/>
  <c r="D25" i="28" s="1"/>
  <c r="S19" i="32"/>
  <c r="S24" i="32"/>
  <c r="S25" i="32" s="1"/>
  <c r="S23" i="32"/>
  <c r="S10" i="32"/>
  <c r="H9" i="32"/>
  <c r="F10" i="32"/>
  <c r="T6" i="32"/>
  <c r="F19" i="30"/>
  <c r="T5" i="32"/>
  <c r="F24" i="28"/>
  <c r="D21" i="1"/>
  <c r="D24" i="1" s="1"/>
  <c r="B30" i="1"/>
  <c r="B26" i="1"/>
  <c r="B28" i="1" s="1"/>
  <c r="B31" i="1" s="1"/>
  <c r="T11" i="32"/>
  <c r="L9" i="32"/>
  <c r="J18" i="32"/>
  <c r="R9" i="32"/>
  <c r="T9" i="32" s="1"/>
  <c r="F18" i="32"/>
  <c r="R14" i="32"/>
  <c r="D26" i="1" l="1"/>
  <c r="D28" i="1" s="1"/>
  <c r="D31" i="1" s="1"/>
  <c r="B25" i="28" s="1"/>
  <c r="D30" i="1"/>
  <c r="R18" i="32"/>
  <c r="R10" i="32"/>
  <c r="J19" i="32"/>
  <c r="L18" i="32"/>
  <c r="F19" i="32"/>
  <c r="H18" i="32"/>
  <c r="R24" i="32" l="1"/>
  <c r="R27" i="32" s="1"/>
  <c r="R23" i="32"/>
  <c r="T27" i="32"/>
  <c r="R25" i="32"/>
  <c r="T24" i="32"/>
  <c r="R19" i="32"/>
  <c r="T18" i="32"/>
</calcChain>
</file>

<file path=xl/sharedStrings.xml><?xml version="1.0" encoding="utf-8"?>
<sst xmlns="http://schemas.openxmlformats.org/spreadsheetml/2006/main" count="255" uniqueCount="143">
  <si>
    <t>Net sales</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</si>
  <si>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</si>
  <si>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</si>
  <si>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</si>
  <si>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</si>
  <si>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</si>
  <si>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</si>
  <si>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</si>
  <si>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</si>
  <si>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</si>
  <si>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</si>
  <si>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</si>
  <si>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</si>
  <si>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</si>
  <si>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</si>
  <si>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</si>
  <si>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</si>
  <si>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</si>
  <si>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</si>
  <si>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</si>
  <si>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</si>
  <si>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</si>
  <si>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</si>
  <si>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</si>
  <si>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Change</t>
  </si>
  <si>
    <t>Financial expenses</t>
  </si>
  <si>
    <t>Total Group</t>
  </si>
  <si>
    <t>Gross Profit</t>
  </si>
  <si>
    <t>CONSOLIDATED INCOME STATEMENTS</t>
  </si>
  <si>
    <t>Restructuring costs and similar items</t>
  </si>
  <si>
    <t>IFRS Earnings per share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</si>
  <si>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</si>
  <si>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</si>
  <si>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</si>
  <si>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</si>
  <si>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</si>
  <si>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</si>
  <si>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</si>
  <si>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</si>
  <si>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</si>
  <si>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</si>
  <si>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 xml:space="preserve">  Share of profit/loss of associates* and joint-ventures</t>
  </si>
  <si>
    <t xml:space="preserve">  Other revenues</t>
  </si>
  <si>
    <r>
      <t>*</t>
    </r>
    <r>
      <rPr>
        <sz val="10"/>
        <color theme="0"/>
        <rFont val="Arial"/>
        <family val="2"/>
      </rPr>
      <t>**</t>
    </r>
    <r>
      <rPr>
        <sz val="10"/>
        <rFont val="Arial"/>
        <family val="2"/>
      </rPr>
      <t xml:space="preserve"> Net of tax.</t>
    </r>
  </si>
  <si>
    <t>Fair value remeasurement of contingent consideration</t>
  </si>
  <si>
    <t>Change in net debt</t>
  </si>
  <si>
    <t xml:space="preserve">Other items </t>
  </si>
  <si>
    <t>Foreign exchange impact</t>
  </si>
  <si>
    <t>Transactions with non-controlling interests including dividends</t>
  </si>
  <si>
    <t>Disposals of treasury shares</t>
  </si>
  <si>
    <t>Acquisition of treasury shares</t>
  </si>
  <si>
    <t>Dividends paid to shareholders of Sanofi</t>
  </si>
  <si>
    <t>Issuance of Sanofi shares</t>
  </si>
  <si>
    <t>Proceeds from disposals of property, plant and equipment, intangible assets and other non-current assets net of tax</t>
  </si>
  <si>
    <t>Restructuring costs and similar items paid</t>
  </si>
  <si>
    <t>Acquisitions of investments in consolidated undertakings including assumed debt</t>
  </si>
  <si>
    <t>Acquisitions of intangible assets excluding software</t>
  </si>
  <si>
    <t>Acquisitions of property, plant and equipment and software</t>
  </si>
  <si>
    <t>Other non cash items</t>
  </si>
  <si>
    <t>Gains and losses on disposals of non-current assets, net of tax</t>
  </si>
  <si>
    <t xml:space="preserve">Depreciation, amortization and impairment of property, plant and equipment and software </t>
  </si>
  <si>
    <t>Simplified consolidated balance sheet</t>
  </si>
  <si>
    <t>ASSETS
€ million</t>
  </si>
  <si>
    <t>LIABILITIES &amp; EQUITY
€ million</t>
  </si>
  <si>
    <t>Equity attributable to equity holders of Sanofi</t>
  </si>
  <si>
    <t>Equity attributable to non-controlling interests</t>
  </si>
  <si>
    <t>Total equity</t>
  </si>
  <si>
    <t>Long-term debt</t>
  </si>
  <si>
    <t xml:space="preserve">Non-current liabilities related to business combinations and to non-controlling interests </t>
  </si>
  <si>
    <t>Intangible assets (including goodwill)</t>
  </si>
  <si>
    <t>Provisions and other non-current liabilities</t>
  </si>
  <si>
    <t>Non-current financial assets &amp; investments in associates and deferred tax assets</t>
  </si>
  <si>
    <t>Deferred tax liabilities</t>
  </si>
  <si>
    <t>Non-current assets</t>
  </si>
  <si>
    <t xml:space="preserve">Non-current liabilities </t>
  </si>
  <si>
    <t>Accounts payable &amp; Other current liabilities</t>
  </si>
  <si>
    <t>Inventories, accounts receivable and other current assets</t>
  </si>
  <si>
    <t xml:space="preserve">Current liabilities related to business combinations and to non-controlling interests </t>
  </si>
  <si>
    <t>Cash and cash equivalents</t>
  </si>
  <si>
    <t>Short-term debt and current portion of long-term debt</t>
  </si>
  <si>
    <t>Current assets</t>
  </si>
  <si>
    <t>Current liabilities</t>
  </si>
  <si>
    <t>Assets held for sale or exchange</t>
  </si>
  <si>
    <t>Liabilities related to assets  held for sale or exchange</t>
  </si>
  <si>
    <t xml:space="preserve"> TOTAL ASSETS</t>
  </si>
  <si>
    <t xml:space="preserve"> TOTAL LIABILITIES &amp; EQUITY</t>
  </si>
  <si>
    <t>Share of profit/(loss) of associates and joint ventures</t>
  </si>
  <si>
    <t>Net income</t>
  </si>
  <si>
    <r>
      <t>**</t>
    </r>
    <r>
      <rPr>
        <sz val="10"/>
        <color theme="0"/>
        <rFont val="Arial"/>
        <family val="2"/>
      </rPr>
      <t>*</t>
    </r>
    <r>
      <rPr>
        <sz val="10"/>
        <rFont val="Arial"/>
        <family val="2"/>
      </rPr>
      <t xml:space="preserve"> Determined on the basis of Business income before tax, associates, and non-controlling interests.</t>
    </r>
  </si>
  <si>
    <t>Net cash-flow from the swap between BI - CHC and Sanofi Animal Health business</t>
  </si>
  <si>
    <t>Net income excluding the exchanged/held-for-exchange Animal Health business</t>
  </si>
  <si>
    <t>Earnings per share excluding the exchanged/held-for-exchange Animal Health business (in euros)</t>
  </si>
  <si>
    <t>Consumer Healthcare</t>
  </si>
  <si>
    <t>Q2 2018</t>
  </si>
  <si>
    <t>H1 2018</t>
  </si>
  <si>
    <t>Reconciliation of business net income to consolidated net income attributable to equity holders of Sanofi</t>
  </si>
  <si>
    <t>Expenses arising from the impact of business combinations on inventories</t>
  </si>
  <si>
    <t>Other expenses related to business combinations</t>
  </si>
  <si>
    <r>
      <t>Tax effect of items listed above</t>
    </r>
    <r>
      <rPr>
        <sz val="10"/>
        <rFont val="Arial"/>
        <family val="2"/>
      </rPr>
      <t>:</t>
    </r>
  </si>
  <si>
    <t>Amortization &amp; impairment of intangible assets</t>
  </si>
  <si>
    <t xml:space="preserve">    Other tax effects</t>
  </si>
  <si>
    <t>Restructuring costs of associates and joint-ventures, and expenses arising from the impact of acquisitions on associates and joint-ventures</t>
  </si>
  <si>
    <t>H1 2019</t>
  </si>
  <si>
    <t>Segment results second-quarter 2019</t>
  </si>
  <si>
    <t>Q2 2019</t>
  </si>
  <si>
    <t>Jun 30,
2019</t>
  </si>
  <si>
    <t>Dec 31,
2018</t>
  </si>
  <si>
    <r>
      <t xml:space="preserve">Others </t>
    </r>
    <r>
      <rPr>
        <b/>
        <vertAlign val="superscript"/>
        <sz val="11"/>
        <rFont val="Arial"/>
        <family val="2"/>
      </rPr>
      <t>(1)</t>
    </r>
  </si>
  <si>
    <r>
      <rPr>
        <vertAlign val="superscript"/>
        <sz val="10"/>
        <rFont val="Arial"/>
        <family val="2"/>
      </rPr>
      <t>(1)</t>
    </r>
    <r>
      <rPr>
        <sz val="10"/>
        <rFont val="Arial"/>
        <family val="2"/>
      </rPr>
      <t xml:space="preserve"> Other includes the cost of global support functions (Medical Affairs, External Affairs, Finance, Human Resources, Information Solution &amp; Technologies, Sanofi Business Services, etc…).</t>
    </r>
  </si>
  <si>
    <r>
      <t>Other gains and losses, and litigation</t>
    </r>
    <r>
      <rPr>
        <vertAlign val="superscript"/>
        <sz val="10"/>
        <color theme="1"/>
        <rFont val="Arial"/>
        <family val="2"/>
      </rPr>
      <t>(1)</t>
    </r>
  </si>
  <si>
    <r>
      <t xml:space="preserve">Amortization of intangible assets </t>
    </r>
    <r>
      <rPr>
        <vertAlign val="superscript"/>
        <sz val="9"/>
        <color theme="1"/>
        <rFont val="Arial"/>
        <family val="2"/>
      </rPr>
      <t>(1)</t>
    </r>
  </si>
  <si>
    <t xml:space="preserve">Animal Health items </t>
  </si>
  <si>
    <t>Property, plant and equipment - Owned assets</t>
  </si>
  <si>
    <t>-</t>
  </si>
  <si>
    <t>Long-term lease liability</t>
  </si>
  <si>
    <t>Short-term lease liability</t>
  </si>
  <si>
    <t>Net income/(loss) of the exchanged/held-for-exchange Animal Health business</t>
  </si>
  <si>
    <r>
      <t>(1)</t>
    </r>
    <r>
      <rPr>
        <sz val="9"/>
        <color theme="1"/>
        <rFont val="Arial"/>
        <family val="2"/>
      </rPr>
      <t xml:space="preserve"> </t>
    </r>
    <r>
      <rPr>
        <sz val="8"/>
        <color theme="1"/>
        <rFont val="Arial"/>
        <family val="2"/>
      </rPr>
      <t>Excluding restructuring costs and similar items.</t>
    </r>
  </si>
  <si>
    <r>
      <t xml:space="preserve">Operating cash flow before changes in working capital </t>
    </r>
    <r>
      <rPr>
        <b/>
        <vertAlign val="superscript"/>
        <sz val="12"/>
        <color theme="1"/>
        <rFont val="Arial"/>
        <family val="2"/>
      </rPr>
      <t>(1)</t>
    </r>
  </si>
  <si>
    <r>
      <t xml:space="preserve">Changes in working capital </t>
    </r>
    <r>
      <rPr>
        <vertAlign val="superscript"/>
        <sz val="10"/>
        <color theme="1"/>
        <rFont val="Arial"/>
        <family val="2"/>
      </rPr>
      <t>(1)</t>
    </r>
  </si>
  <si>
    <r>
      <t>Free cash flow</t>
    </r>
    <r>
      <rPr>
        <b/>
        <vertAlign val="superscript"/>
        <sz val="12"/>
        <color theme="1"/>
        <rFont val="Arial"/>
        <family val="2"/>
      </rPr>
      <t xml:space="preserve"> (1)</t>
    </r>
  </si>
  <si>
    <t>Right of use</t>
  </si>
  <si>
    <t>Segment results first-half 2019</t>
  </si>
  <si>
    <t>First Half 2019</t>
  </si>
  <si>
    <t>Second Quarter 2019</t>
  </si>
  <si>
    <r>
      <rPr>
        <vertAlign val="superscript"/>
        <sz val="10"/>
        <rFont val="Arial"/>
        <family val="2"/>
      </rPr>
      <t>(1)</t>
    </r>
    <r>
      <rPr>
        <sz val="10"/>
        <rFont val="Arial"/>
        <family val="2"/>
      </rPr>
      <t>  Of which related to amortization expense generated by the remeasurement of intangible assets as part of business combinations:  €533                          million in the second quarter of 2019 and €509 million in the second quarter of 2018.</t>
    </r>
  </si>
  <si>
    <r>
      <rPr>
        <vertAlign val="superscript"/>
        <sz val="10"/>
        <rFont val="Arial"/>
        <family val="2"/>
      </rPr>
      <t>(1)</t>
    </r>
    <r>
      <rPr>
        <sz val="10"/>
        <rFont val="Arial"/>
        <family val="2"/>
      </rPr>
      <t>  Of which related to amortization expense generated by the remeasurement of intangible assets as part of business combinations:  €1 060 million in the first-half of 2019 and €934 million in the first-half of 2018.</t>
    </r>
  </si>
  <si>
    <t>*** Based on an average number of shares outstanding of 1 247,2 million in the first half of 2019 and 1 247,8 million in the first half of 2018.</t>
  </si>
  <si>
    <t>*** Based on an average number of shares outstanding of 1 248,5 million in the second quarter of 2019 and 1 247,4 million in the second quarter of 2018.</t>
  </si>
  <si>
    <r>
      <t xml:space="preserve">Impairment of intangible assets </t>
    </r>
    <r>
      <rPr>
        <vertAlign val="superscript"/>
        <sz val="10"/>
        <color theme="1"/>
        <rFont val="Arial"/>
        <family val="2"/>
      </rPr>
      <t>(2)</t>
    </r>
  </si>
  <si>
    <r>
      <t>Other gains and losses, and litigation</t>
    </r>
    <r>
      <rPr>
        <vertAlign val="superscript"/>
        <sz val="10"/>
        <color theme="1"/>
        <rFont val="Arial"/>
        <family val="2"/>
      </rPr>
      <t xml:space="preserve"> (3)</t>
    </r>
  </si>
  <si>
    <r>
      <t xml:space="preserve">Effects of IFRS 16 on Lease contracts </t>
    </r>
    <r>
      <rPr>
        <vertAlign val="superscript"/>
        <sz val="10"/>
        <rFont val="Arial"/>
        <family val="2"/>
      </rPr>
      <t xml:space="preserve">(4) </t>
    </r>
  </si>
  <si>
    <r>
      <t>Other tax items</t>
    </r>
    <r>
      <rPr>
        <vertAlign val="superscript"/>
        <sz val="10"/>
        <color theme="1"/>
        <rFont val="Arial"/>
        <family val="2"/>
      </rPr>
      <t xml:space="preserve"> (5)</t>
    </r>
  </si>
  <si>
    <r>
      <t xml:space="preserve">IFRS earnings per share </t>
    </r>
    <r>
      <rPr>
        <b/>
        <vertAlign val="superscript"/>
        <sz val="12"/>
        <color theme="1"/>
        <rFont val="Arial"/>
        <family val="2"/>
      </rPr>
      <t xml:space="preserve">(6) </t>
    </r>
    <r>
      <rPr>
        <b/>
        <sz val="12"/>
        <color theme="1"/>
        <rFont val="Arial"/>
        <family val="2"/>
      </rPr>
      <t>(in euros)</t>
    </r>
  </si>
  <si>
    <r>
      <rPr>
        <vertAlign val="superscript"/>
        <sz val="10"/>
        <rFont val="Arial"/>
        <family val="2"/>
      </rPr>
      <t>(4)</t>
    </r>
    <r>
      <rPr>
        <sz val="10"/>
        <rFont val="Arial"/>
        <family val="2"/>
      </rPr>
      <t xml:space="preserve"> Impact of new lease standard IFRS 16, is effective January 1, 2019 using the modified retrospective transition method (no restatement of prior periods), since Business Net Income remains reported as previously under IAS 17 and related interpretations for comparison purposes.</t>
    </r>
  </si>
  <si>
    <r>
      <rPr>
        <vertAlign val="superscript"/>
        <sz val="10"/>
        <rFont val="Arial"/>
        <family val="2"/>
      </rPr>
      <t>(5)</t>
    </r>
    <r>
      <rPr>
        <sz val="10"/>
        <rFont val="Arial"/>
        <family val="2"/>
      </rPr>
      <t xml:space="preserve">  In 2018, adjustments made to our preliminary analysis of the direct and indirect impacts of US tax reform. </t>
    </r>
  </si>
  <si>
    <r>
      <rPr>
        <vertAlign val="superscript"/>
        <sz val="10"/>
        <rFont val="Arial"/>
        <family val="2"/>
      </rPr>
      <t>(6) </t>
    </r>
    <r>
      <rPr>
        <sz val="10"/>
        <rFont val="Arial"/>
        <family val="2"/>
      </rPr>
      <t xml:space="preserve"> Based on an average number of shares outstanding of 1 248,5 million in the second quarter of 2019 and 1 247,4 million in the second quarter of 2018.</t>
    </r>
  </si>
  <si>
    <r>
      <rPr>
        <vertAlign val="superscript"/>
        <sz val="10"/>
        <rFont val="Arial"/>
        <family val="2"/>
      </rPr>
      <t>(5)</t>
    </r>
    <r>
      <rPr>
        <sz val="10"/>
        <rFont val="Arial"/>
        <family val="2"/>
      </rPr>
      <t>  In 2018, adjustments made to our preliminary analysis of the direct and indirect impacts of US tax reform.</t>
    </r>
  </si>
  <si>
    <r>
      <rPr>
        <vertAlign val="superscript"/>
        <sz val="10"/>
        <rFont val="Arial"/>
        <family val="2"/>
      </rPr>
      <t>(6)</t>
    </r>
    <r>
      <rPr>
        <sz val="10"/>
        <rFont val="Arial"/>
        <family val="2"/>
      </rPr>
      <t>  Based on an average number of shares outstanding of 1 247,2 million in the first-half of 2019 and 1 247,8 million in the first-half of 2018.</t>
    </r>
  </si>
  <si>
    <t xml:space="preserve"> </t>
  </si>
  <si>
    <r>
      <rPr>
        <vertAlign val="superscript"/>
        <sz val="9"/>
        <rFont val="Arial"/>
        <family val="2"/>
      </rPr>
      <t>(1)</t>
    </r>
    <r>
      <rPr>
        <sz val="9"/>
        <rFont val="Arial"/>
        <family val="2"/>
      </rPr>
      <t xml:space="preserve"> In 2019, net gain of €317 million mainly related to litigation. In 2018, separation costs for the European Generics business divestiture.</t>
    </r>
  </si>
  <si>
    <r>
      <rPr>
        <vertAlign val="superscript"/>
        <sz val="10"/>
        <rFont val="Arial"/>
        <family val="2"/>
      </rPr>
      <t>(2)</t>
    </r>
    <r>
      <rPr>
        <sz val="10"/>
        <rFont val="Arial"/>
        <family val="2"/>
      </rPr>
      <t> In 2019, of which Eloctate impairment.</t>
    </r>
  </si>
  <si>
    <r>
      <rPr>
        <vertAlign val="superscript"/>
        <sz val="10"/>
        <rFont val="Arial"/>
        <family val="2"/>
      </rPr>
      <t>(3) </t>
    </r>
    <r>
      <rPr>
        <sz val="10"/>
        <rFont val="Arial"/>
        <family val="2"/>
      </rPr>
      <t xml:space="preserve"> In 2019, net gain of € 317 million mainly related to litigation. In 2018, separation costs for the European Generics business divestiture.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</si>
</sst>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quot;£&quot;* #,##0.00_-;\-&quot;£&quot;* #,##0.00_-;_-&quot;£&quot;* &quot;-&quot;??_-;_-@_-"/>
    <numFmt numFmtId="165" formatCode="_-* #,##0.00_-;\-* #,##0.00_-;_-* &quot;-&quot;??_-;_-@_-"/>
    <numFmt numFmtId="166" formatCode="#,##0&quot; &quot;;\(#,##0\)"/>
    <numFmt numFmtId="167" formatCode="#,##0;\(#,##0\)"/>
    <numFmt numFmtId="168" formatCode="#,##0.00;\(#,##0.00\)"/>
    <numFmt numFmtId="169" formatCode="_-* #,##0.00\ _D_M_-;\-* #,##0.00\ _D_M_-;_-* &quot;-&quot;??\ _D_M_-;_-@_-"/>
    <numFmt numFmtId="170" formatCode="_-* #,##0\ _D_M_-;\-* #,##0\ _D_M_-;_-* &quot;-&quot;\ _D_M_-;_-@_-"/>
    <numFmt numFmtId="171" formatCode="_-* #,##0\ &quot;DM&quot;_-;\-* #,##0\ &quot;DM&quot;_-;_-* &quot;-&quot;\ &quot;DM&quot;_-;_-@_-"/>
    <numFmt numFmtId="172" formatCode="_-* #,##0.00\ &quot;DM&quot;_-;\-* #,##0.00\ &quot;DM&quot;_-;_-* &quot;-&quot;??\ &quot;DM&quot;_-;_-@_-"/>
    <numFmt numFmtId="173" formatCode="#,##0;\(#,##0\);&quot;-&quot;"/>
    <numFmt numFmtId="174" formatCode="#,##0.000;\(#,##0.000\)"/>
    <numFmt numFmtId="175" formatCode="0.0%"/>
    <numFmt numFmtId="176" formatCode="##,##0.0%;\ \(####0.0%\);\ \-"/>
    <numFmt numFmtId="177" formatCode="#,##0.0;\(#,##0.0\);&quot;-&quot;"/>
    <numFmt numFmtId="178" formatCode="_-* #,##0\ _€_-;\-* #,##0\ _€_-;_-* &quot;-&quot;??\ _€_-;_-@_-"/>
    <numFmt numFmtId="179" formatCode="#,##0;\(#,##0\);\-"/>
    <numFmt numFmtId="180" formatCode="#,##0.0;\(#,##0.0\);\-"/>
    <numFmt numFmtId="181" formatCode="#,##0_);\(#,##0\);\–_)"/>
    <numFmt numFmtId="182" formatCode="#,##0&quot; &quot;;\(#,##0\);\-"/>
    <numFmt numFmtId="183" formatCode="#,##0;\(#,##0\);\ \-\ "/>
    <numFmt numFmtId="184" formatCode="0.000"/>
    <numFmt numFmtId="185" formatCode="_(* #,##0.00_);_(* \(#,##0.00\);_(* &quot;-&quot;??_);_(@_)"/>
    <numFmt numFmtId="186" formatCode="_(* #,##0_);_(* \(#,##0\);_(* &quot;-&quot;_);_(@_)"/>
    <numFmt numFmtId="187" formatCode="_(&quot;£&quot;* #,##0.00_);_(&quot;£&quot;* \(#,##0.00\);_(&quot;£&quot;* &quot;-&quot;??_);_(@_)"/>
    <numFmt numFmtId="188" formatCode="_(&quot;£&quot;* #,##0_);_(&quot;£&quot;* \(#,##0\);_(&quot;£&quot;* &quot;-&quot;_);_(@_)"/>
    <numFmt numFmtId="189" formatCode="#,##0.00;\(#,##0.00\);\-"/>
  </numFmts>
  <fonts count="115">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63"/>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54"/>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9"/>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sz val="9"/>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sz val="10"/>
      <color theme="0"/>
      <name val="Arial"/>
      <family val="2"/>
    </font>
    <font>
      <b/>
      <sz val="26"/>
      <color indexed="16"/>
      <name val="Arial"/>
      <family val="2"/>
    </font>
    <font>
      <vertAlign val="superscript"/>
      <sz val="9"/>
      <name val="Arial"/>
      <family val="2"/>
    </font>
    <font>
      <sz val="9"/>
      <color theme="1"/>
      <name val="Arial"/>
      <family val="2"/>
    </font>
    <font>
      <sz val="8"/>
      <color theme="1"/>
      <name val="Arial"/>
      <family val="2"/>
    </font>
    <font>
      <sz val="10"/>
      <color indexed="12"/>
      <name val="Arial"/>
      <family val="2"/>
    </font>
    <font>
      <sz val="12"/>
      <name val="Arial"/>
      <family val="2"/>
    </font>
    <font>
      <sz val="13"/>
      <color indexed="18"/>
      <name val="Arial"/>
      <family val="2"/>
    </font>
    <font>
      <b/>
      <sz val="12"/>
      <color indexed="18"/>
      <name val="Arial"/>
      <family val="2"/>
    </font>
    <font>
      <sz val="14"/>
      <color indexed="18"/>
      <name val="Arial"/>
      <family val="2"/>
    </font>
    <font>
      <b/>
      <sz val="10"/>
      <color indexed="18"/>
      <name val="Arial"/>
      <family val="2"/>
    </font>
    <font>
      <sz val="15"/>
      <color indexed="1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rgb="FFFF0000"/>
      <name val="Calibri"/>
      <family val="2"/>
      <scheme val="minor"/>
    </font>
    <font>
      <b/>
      <sz val="9"/>
      <color indexed="62"/>
      <name val="Arial"/>
      <family val="2"/>
    </font>
    <font>
      <b/>
      <sz val="9"/>
      <color indexed="20"/>
      <name val="Arial"/>
      <family val="2"/>
    </font>
    <font>
      <sz val="9"/>
      <color rgb="FFFF0000"/>
      <name val="Arial"/>
      <family val="2"/>
    </font>
    <font>
      <b/>
      <sz val="10"/>
      <color theme="0"/>
      <name val="Arial"/>
      <family val="2"/>
    </font>
    <font>
      <b/>
      <vertAlign val="superscript"/>
      <sz val="10"/>
      <color theme="1"/>
      <name val="Arial"/>
      <family val="2"/>
    </font>
    <font>
      <i/>
      <sz val="9"/>
      <name val="Arial"/>
      <family val="2"/>
    </font>
    <font>
      <vertAlign val="superscript"/>
      <sz val="10"/>
      <name val="Arial"/>
      <family val="2"/>
    </font>
    <font>
      <b/>
      <sz val="11"/>
      <name val="Arial"/>
      <family val="2"/>
    </font>
    <font>
      <b/>
      <vertAlign val="superscript"/>
      <sz val="11"/>
      <name val="Arial"/>
      <family val="2"/>
    </font>
    <font>
      <i/>
      <sz val="11"/>
      <name val="Arial"/>
      <family val="2"/>
    </font>
    <font>
      <b/>
      <i/>
      <sz val="11"/>
      <name val="Arial"/>
      <family val="2"/>
    </font>
    <font>
      <sz val="11"/>
      <name val="Arial"/>
      <family val="2"/>
    </font>
    <font>
      <sz val="11"/>
      <color indexed="16"/>
      <name val="Arial"/>
      <family val="2"/>
    </font>
  </fonts>
  <fills count="5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47"/>
      </patternFill>
    </fill>
    <fill>
      <patternFill patternType="solid">
        <fgColor indexed="26"/>
      </patternFill>
    </fill>
    <fill>
      <patternFill patternType="solid">
        <fgColor indexed="58"/>
      </patternFill>
    </fill>
    <fill>
      <patternFill patternType="solid">
        <fgColor indexed="2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51">
    <xf numFmtId="0" fontId="0" fillId="0" borderId="0"/>
    <xf numFmtId="0" fontId="3" fillId="0"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4" fontId="4" fillId="6" borderId="0"/>
    <xf numFmtId="0" fontId="11" fillId="7"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3" fillId="10" borderId="3" applyNumberFormat="0" applyFont="0" applyAlignment="0" applyProtection="0"/>
    <xf numFmtId="170" fontId="3" fillId="0" borderId="0" applyFont="0" applyFill="0" applyBorder="0" applyAlignment="0" applyProtection="0"/>
    <xf numFmtId="169" fontId="3" fillId="0" borderId="0" applyFont="0" applyFill="0" applyBorder="0" applyAlignment="0" applyProtection="0"/>
    <xf numFmtId="0" fontId="17" fillId="9" borderId="1" applyNumberFormat="0" applyAlignment="0" applyProtection="0"/>
    <xf numFmtId="0" fontId="18" fillId="21" borderId="0" applyNumberFormat="0" applyBorder="0" applyAlignment="0" applyProtection="0"/>
    <xf numFmtId="38" fontId="40" fillId="0" borderId="0"/>
    <xf numFmtId="38" fontId="41" fillId="0" borderId="0"/>
    <xf numFmtId="38" fontId="42" fillId="0" borderId="0"/>
    <xf numFmtId="38" fontId="43" fillId="0" borderId="0"/>
    <xf numFmtId="0" fontId="37" fillId="0" borderId="0"/>
    <xf numFmtId="0" fontId="37" fillId="0" borderId="0"/>
    <xf numFmtId="0" fontId="19" fillId="0" borderId="0"/>
    <xf numFmtId="0" fontId="20" fillId="13" borderId="0" applyNumberFormat="0" applyBorder="0" applyAlignment="0" applyProtection="0"/>
    <xf numFmtId="0" fontId="44" fillId="0" borderId="0"/>
    <xf numFmtId="0" fontId="3" fillId="0" borderId="0"/>
    <xf numFmtId="4" fontId="21" fillId="22" borderId="4" applyNumberFormat="0" applyProtection="0">
      <alignment vertical="center"/>
    </xf>
    <xf numFmtId="4" fontId="22" fillId="23" borderId="4" applyNumberFormat="0" applyProtection="0">
      <alignment horizontal="left" vertical="center" indent="1"/>
    </xf>
    <xf numFmtId="4" fontId="23" fillId="24" borderId="4" applyNumberFormat="0" applyProtection="0">
      <alignment horizontal="left" vertical="center" indent="1"/>
    </xf>
    <xf numFmtId="4" fontId="24" fillId="25" borderId="4" applyNumberFormat="0" applyProtection="0">
      <alignment horizontal="left" vertical="center" indent="1"/>
    </xf>
    <xf numFmtId="4" fontId="24" fillId="14" borderId="4" applyNumberFormat="0" applyProtection="0">
      <alignment horizontal="left" vertical="center" indent="1"/>
    </xf>
    <xf numFmtId="4" fontId="25" fillId="0" borderId="0" applyNumberFormat="0" applyProtection="0">
      <alignment horizontal="left" vertical="center" indent="1"/>
    </xf>
    <xf numFmtId="4" fontId="23" fillId="24" borderId="4" applyNumberFormat="0" applyProtection="0">
      <alignment horizontal="left" vertical="center" indent="1"/>
    </xf>
    <xf numFmtId="4" fontId="26" fillId="26" borderId="4" applyNumberFormat="0" applyProtection="0">
      <alignment vertical="center"/>
    </xf>
    <xf numFmtId="4" fontId="21" fillId="27" borderId="5" applyNumberFormat="0" applyProtection="0">
      <alignment horizontal="left" vertical="center" indent="1"/>
    </xf>
    <xf numFmtId="4" fontId="27" fillId="19" borderId="4" applyNumberFormat="0" applyProtection="0">
      <alignment horizontal="left" indent="1"/>
    </xf>
    <xf numFmtId="0" fontId="28" fillId="8" borderId="0" applyNumberFormat="0" applyBorder="0" applyAlignment="0" applyProtection="0"/>
    <xf numFmtId="0" fontId="29" fillId="20" borderId="6" applyNumberFormat="0" applyAlignment="0" applyProtection="0"/>
    <xf numFmtId="0" fontId="4"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29" fillId="0" borderId="10" applyNumberFormat="0" applyFill="0" applyAlignment="0" applyProtection="0"/>
    <xf numFmtId="0" fontId="35" fillId="28" borderId="11" applyNumberFormat="0" applyAlignment="0" applyProtection="0"/>
    <xf numFmtId="171"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0" fontId="3" fillId="0" borderId="0"/>
    <xf numFmtId="0" fontId="64" fillId="0" borderId="0"/>
    <xf numFmtId="0" fontId="3" fillId="2" borderId="0"/>
    <xf numFmtId="4" fontId="3" fillId="6" borderId="0"/>
    <xf numFmtId="0" fontId="3" fillId="2" borderId="0"/>
    <xf numFmtId="0" fontId="64" fillId="10" borderId="3" applyNumberFormat="0" applyFont="0" applyAlignment="0" applyProtection="0"/>
    <xf numFmtId="0" fontId="40" fillId="0" borderId="0"/>
    <xf numFmtId="0" fontId="41" fillId="0" borderId="0"/>
    <xf numFmtId="0" fontId="42" fillId="0" borderId="0"/>
    <xf numFmtId="0" fontId="43" fillId="0" borderId="0"/>
    <xf numFmtId="0" fontId="3" fillId="0" borderId="0"/>
    <xf numFmtId="9" fontId="64" fillId="0" borderId="0" applyFont="0" applyFill="0" applyBorder="0" applyAlignment="0" applyProtection="0"/>
    <xf numFmtId="165" fontId="3" fillId="0" borderId="0" applyFont="0" applyFill="0" applyBorder="0" applyAlignment="0" applyProtection="0"/>
    <xf numFmtId="0" fontId="3" fillId="0" borderId="0"/>
    <xf numFmtId="0" fontId="3" fillId="10" borderId="3" applyNumberFormat="0" applyFont="0" applyAlignment="0" applyProtection="0"/>
    <xf numFmtId="9" fontId="3" fillId="0" borderId="0" applyFont="0" applyFill="0" applyBorder="0" applyAlignment="0" applyProtection="0"/>
    <xf numFmtId="165" fontId="67"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0" borderId="0" applyNumberFormat="0" applyFont="0" applyFill="0" applyBorder="0" applyAlignment="0" applyProtection="0"/>
    <xf numFmtId="0" fontId="87" fillId="45" borderId="0" applyNumberFormat="0" applyBorder="0" applyAlignment="0" applyProtection="0"/>
    <xf numFmtId="0" fontId="87" fillId="46" borderId="0" applyNumberFormat="0" applyBorder="0" applyAlignment="0" applyProtection="0"/>
    <xf numFmtId="0" fontId="87" fillId="47" borderId="0" applyNumberFormat="0" applyBorder="0" applyAlignment="0" applyProtection="0"/>
    <xf numFmtId="0" fontId="87" fillId="48" borderId="0" applyNumberFormat="0" applyBorder="0" applyAlignment="0" applyProtection="0"/>
    <xf numFmtId="0" fontId="87" fillId="49" borderId="0" applyNumberFormat="0" applyBorder="0" applyAlignment="0" applyProtection="0"/>
    <xf numFmtId="0" fontId="87" fillId="50" borderId="0" applyNumberFormat="0" applyBorder="0" applyAlignment="0" applyProtection="0"/>
    <xf numFmtId="0" fontId="88" fillId="51" borderId="0" applyNumberFormat="0" applyBorder="0" applyAlignment="0" applyProtection="0"/>
    <xf numFmtId="0" fontId="89" fillId="52" borderId="13" applyNumberFormat="0" applyAlignment="0" applyProtection="0"/>
    <xf numFmtId="0" fontId="90" fillId="53" borderId="14" applyNumberFormat="0" applyAlignment="0" applyProtection="0"/>
    <xf numFmtId="185"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0" fontId="91" fillId="0" borderId="0" applyNumberFormat="0" applyFill="0" applyBorder="0" applyAlignment="0" applyProtection="0"/>
    <xf numFmtId="0" fontId="92" fillId="54" borderId="0" applyNumberFormat="0" applyBorder="0" applyAlignment="0" applyProtection="0"/>
    <xf numFmtId="0" fontId="93" fillId="0" borderId="15" applyNumberFormat="0" applyFill="0" applyAlignment="0" applyProtection="0"/>
    <xf numFmtId="0" fontId="94" fillId="0" borderId="16" applyNumberFormat="0" applyFill="0" applyAlignment="0" applyProtection="0"/>
    <xf numFmtId="0" fontId="95" fillId="0" borderId="17" applyNumberFormat="0" applyFill="0" applyAlignment="0" applyProtection="0"/>
    <xf numFmtId="0" fontId="95" fillId="0" borderId="0" applyNumberFormat="0" applyFill="0" applyBorder="0" applyAlignment="0" applyProtection="0"/>
    <xf numFmtId="0" fontId="96" fillId="55" borderId="13" applyNumberFormat="0" applyAlignment="0" applyProtection="0"/>
    <xf numFmtId="0" fontId="97" fillId="0" borderId="18" applyNumberFormat="0" applyFill="0" applyAlignment="0" applyProtection="0"/>
    <xf numFmtId="0" fontId="98" fillId="56" borderId="0" applyNumberFormat="0" applyBorder="0" applyAlignment="0" applyProtection="0"/>
    <xf numFmtId="0" fontId="1" fillId="57" borderId="19" applyNumberFormat="0" applyFont="0" applyAlignment="0" applyProtection="0"/>
    <xf numFmtId="0" fontId="99" fillId="52" borderId="20" applyNumberFormat="0" applyAlignment="0" applyProtection="0"/>
    <xf numFmtId="9" fontId="3" fillId="0" borderId="0" applyFon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cellStyleXfs>
  <cellXfs count="300">
    <xf numFmtId="0" fontId="0" fillId="0" borderId="0" xfId="0"/>
    <xf numFmtId="167" fontId="19" fillId="26" borderId="0" xfId="57" applyNumberFormat="1" applyFill="1"/>
    <xf numFmtId="0" fontId="11" fillId="26" borderId="0" xfId="57" applyFont="1" applyFill="1"/>
    <xf numFmtId="0" fontId="49" fillId="26" borderId="0" xfId="57" applyFont="1" applyFill="1"/>
    <xf numFmtId="0" fontId="46" fillId="26" borderId="0" xfId="57" applyFont="1" applyFill="1" applyAlignment="1">
      <alignment vertical="center"/>
    </xf>
    <xf numFmtId="17" fontId="45" fillId="26" borderId="0" xfId="57" applyNumberFormat="1" applyFont="1" applyFill="1" applyBorder="1" applyAlignment="1">
      <alignment horizontal="left"/>
    </xf>
    <xf numFmtId="0" fontId="48" fillId="26" borderId="0" xfId="57" applyFont="1" applyFill="1" applyBorder="1"/>
    <xf numFmtId="0" fontId="46" fillId="26" borderId="0" xfId="57" applyFont="1" applyFill="1"/>
    <xf numFmtId="0" fontId="50" fillId="26" borderId="0" xfId="57" quotePrefix="1" applyFont="1" applyFill="1"/>
    <xf numFmtId="0" fontId="4" fillId="26" borderId="0" xfId="0" applyFont="1" applyFill="1"/>
    <xf numFmtId="49" fontId="51" fillId="26" borderId="0" xfId="0" applyNumberFormat="1" applyFont="1" applyFill="1" applyBorder="1" applyAlignment="1">
      <alignment vertical="top"/>
    </xf>
    <xf numFmtId="0" fontId="4" fillId="26" borderId="0" xfId="0" applyFont="1" applyFill="1" applyAlignment="1">
      <alignment vertical="center"/>
    </xf>
    <xf numFmtId="167" fontId="4" fillId="26" borderId="0" xfId="0" applyNumberFormat="1" applyFont="1" applyFill="1" applyAlignment="1">
      <alignment vertical="center"/>
    </xf>
    <xf numFmtId="0" fontId="53" fillId="26" borderId="0" xfId="57" applyFont="1" applyFill="1" applyAlignment="1">
      <alignment vertical="center"/>
    </xf>
    <xf numFmtId="0" fontId="59" fillId="31" borderId="0" xfId="0" applyFont="1" applyFill="1" applyBorder="1" applyAlignment="1">
      <alignment horizontal="justify" wrapText="1"/>
    </xf>
    <xf numFmtId="0" fontId="60" fillId="31" borderId="0" xfId="0" applyFont="1" applyFill="1" applyBorder="1" applyAlignment="1">
      <alignment vertical="top" wrapText="1"/>
    </xf>
    <xf numFmtId="0" fontId="59" fillId="26" borderId="0" xfId="0" applyFont="1" applyFill="1" applyBorder="1" applyAlignment="1">
      <alignment vertical="center"/>
    </xf>
    <xf numFmtId="0" fontId="55" fillId="26" borderId="0" xfId="0" applyFont="1" applyFill="1" applyBorder="1" applyAlignment="1">
      <alignment horizontal="left" vertical="center" indent="1"/>
    </xf>
    <xf numFmtId="0" fontId="59" fillId="26" borderId="0" xfId="0" applyFont="1" applyFill="1" applyBorder="1" applyAlignment="1">
      <alignment vertical="top"/>
    </xf>
    <xf numFmtId="0" fontId="59" fillId="26" borderId="0" xfId="0" applyFont="1" applyFill="1" applyBorder="1" applyAlignment="1">
      <alignment vertical="center" wrapText="1"/>
    </xf>
    <xf numFmtId="0" fontId="59" fillId="32" borderId="0" xfId="0" applyFont="1" applyFill="1" applyBorder="1" applyAlignment="1">
      <alignment vertical="center"/>
    </xf>
    <xf numFmtId="0" fontId="54" fillId="31" borderId="0" xfId="57" applyFont="1" applyFill="1" applyBorder="1" applyAlignment="1">
      <alignment vertical="center"/>
    </xf>
    <xf numFmtId="0" fontId="55" fillId="26" borderId="0" xfId="57" applyFont="1" applyFill="1" applyBorder="1" applyAlignment="1">
      <alignment vertical="center" wrapText="1"/>
    </xf>
    <xf numFmtId="0" fontId="61" fillId="26" borderId="0" xfId="57" applyFont="1" applyFill="1" applyBorder="1" applyAlignment="1">
      <alignment vertical="center" wrapText="1"/>
    </xf>
    <xf numFmtId="0" fontId="61" fillId="32" borderId="0" xfId="57" applyFont="1" applyFill="1" applyBorder="1" applyAlignment="1">
      <alignment vertical="center" wrapText="1"/>
    </xf>
    <xf numFmtId="3" fontId="53" fillId="26" borderId="0" xfId="57" applyNumberFormat="1" applyFont="1" applyFill="1" applyAlignment="1">
      <alignment vertical="center"/>
    </xf>
    <xf numFmtId="0" fontId="63" fillId="26" borderId="0" xfId="0" applyFont="1" applyFill="1"/>
    <xf numFmtId="17" fontId="38" fillId="31" borderId="0" xfId="57" applyNumberFormat="1" applyFont="1" applyFill="1" applyBorder="1" applyAlignment="1">
      <alignment horizontal="center" vertical="center" wrapText="1"/>
    </xf>
    <xf numFmtId="0" fontId="19" fillId="26" borderId="0" xfId="57" applyFill="1"/>
    <xf numFmtId="0" fontId="52" fillId="26" borderId="0" xfId="0" applyFont="1" applyFill="1" applyBorder="1"/>
    <xf numFmtId="174" fontId="54" fillId="26" borderId="0" xfId="57" applyNumberFormat="1" applyFont="1" applyFill="1" applyBorder="1" applyAlignment="1">
      <alignment vertical="center"/>
    </xf>
    <xf numFmtId="167" fontId="55" fillId="26" borderId="0" xfId="60" applyNumberFormat="1" applyFont="1" applyFill="1" applyBorder="1" applyAlignment="1">
      <alignment vertical="center"/>
    </xf>
    <xf numFmtId="0" fontId="55" fillId="26" borderId="0" xfId="57" applyFont="1" applyFill="1" applyBorder="1" applyAlignment="1">
      <alignment horizontal="right" vertical="center" wrapText="1"/>
    </xf>
    <xf numFmtId="167" fontId="58" fillId="26" borderId="0" xfId="60" applyNumberFormat="1" applyFont="1" applyFill="1" applyBorder="1" applyAlignment="1">
      <alignment vertical="center"/>
    </xf>
    <xf numFmtId="167" fontId="56" fillId="26" borderId="0" xfId="60" applyNumberFormat="1" applyFont="1" applyFill="1" applyBorder="1" applyAlignment="1">
      <alignment vertical="center"/>
    </xf>
    <xf numFmtId="175" fontId="38" fillId="32" borderId="0" xfId="84" applyNumberFormat="1" applyFont="1" applyFill="1" applyBorder="1" applyAlignment="1">
      <alignment horizontal="right" vertical="center"/>
    </xf>
    <xf numFmtId="0" fontId="59" fillId="32" borderId="0" xfId="0" applyFont="1" applyFill="1" applyBorder="1" applyAlignment="1">
      <alignment vertical="center" wrapText="1"/>
    </xf>
    <xf numFmtId="0" fontId="4" fillId="29" borderId="0" xfId="0" applyFont="1" applyFill="1"/>
    <xf numFmtId="0" fontId="55" fillId="29" borderId="0" xfId="57" applyFont="1" applyFill="1" applyBorder="1" applyAlignment="1">
      <alignment vertical="center" wrapText="1"/>
    </xf>
    <xf numFmtId="0" fontId="3" fillId="26" borderId="0" xfId="0" applyFont="1" applyFill="1"/>
    <xf numFmtId="0" fontId="56" fillId="26" borderId="0" xfId="57" applyFont="1" applyFill="1" applyBorder="1" applyAlignment="1">
      <alignment horizontal="left" vertical="center" wrapText="1" indent="1"/>
    </xf>
    <xf numFmtId="0" fontId="70" fillId="26" borderId="0" xfId="103" applyFont="1" applyFill="1" applyBorder="1" applyAlignment="1" applyProtection="1">
      <protection locked="0"/>
    </xf>
    <xf numFmtId="0" fontId="3" fillId="0" borderId="0" xfId="103" applyFill="1" applyBorder="1" applyAlignment="1" applyProtection="1">
      <protection locked="0"/>
    </xf>
    <xf numFmtId="0" fontId="71" fillId="0" borderId="0" xfId="103" applyFont="1" applyFill="1" applyBorder="1" applyAlignment="1" applyProtection="1">
      <protection locked="0"/>
    </xf>
    <xf numFmtId="0" fontId="72" fillId="0" borderId="0" xfId="103" applyFont="1" applyFill="1" applyBorder="1" applyAlignment="1" applyProtection="1">
      <alignment horizontal="right" vertical="center"/>
      <protection locked="0"/>
    </xf>
    <xf numFmtId="0" fontId="72" fillId="0" borderId="0" xfId="103" applyFont="1" applyFill="1" applyBorder="1" applyAlignment="1" applyProtection="1">
      <alignment horizontal="right"/>
      <protection locked="0"/>
    </xf>
    <xf numFmtId="0" fontId="11" fillId="0" borderId="0" xfId="103" applyFont="1" applyFill="1" applyAlignment="1" applyProtection="1">
      <alignment horizontal="right"/>
      <protection locked="0"/>
    </xf>
    <xf numFmtId="0" fontId="3" fillId="26" borderId="0" xfId="103" applyFill="1" applyBorder="1" applyAlignment="1" applyProtection="1">
      <protection locked="0"/>
    </xf>
    <xf numFmtId="0" fontId="3" fillId="26" borderId="0" xfId="103" applyFill="1" applyBorder="1" applyAlignment="1" applyProtection="1">
      <alignment vertical="center"/>
      <protection locked="0"/>
    </xf>
    <xf numFmtId="0" fontId="65" fillId="26" borderId="0" xfId="103" applyFont="1" applyFill="1" applyBorder="1" applyAlignment="1" applyProtection="1">
      <protection locked="0"/>
    </xf>
    <xf numFmtId="0" fontId="3" fillId="26" borderId="0" xfId="103" applyFont="1" applyFill="1" applyBorder="1" applyAlignment="1" applyProtection="1">
      <protection locked="0"/>
    </xf>
    <xf numFmtId="0" fontId="11" fillId="26" borderId="0" xfId="103" applyFont="1" applyFill="1" applyBorder="1" applyAlignment="1" applyProtection="1">
      <protection locked="0"/>
    </xf>
    <xf numFmtId="0" fontId="73" fillId="26" borderId="0" xfId="103" applyFont="1" applyFill="1" applyBorder="1" applyAlignment="1" applyProtection="1">
      <protection locked="0"/>
    </xf>
    <xf numFmtId="0" fontId="66" fillId="26" borderId="0" xfId="103" applyFont="1" applyFill="1" applyBorder="1" applyAlignment="1" applyProtection="1">
      <protection locked="0"/>
    </xf>
    <xf numFmtId="0" fontId="65" fillId="26" borderId="0" xfId="103" applyFont="1" applyFill="1" applyBorder="1" applyAlignment="1" applyProtection="1">
      <alignment vertical="center"/>
      <protection locked="0"/>
    </xf>
    <xf numFmtId="0" fontId="74" fillId="26" borderId="0" xfId="103" applyFont="1" applyFill="1" applyBorder="1" applyAlignment="1" applyProtection="1">
      <alignment vertical="center"/>
      <protection locked="0"/>
    </xf>
    <xf numFmtId="0" fontId="3" fillId="29" borderId="0" xfId="103" applyFont="1" applyFill="1" applyBorder="1" applyAlignment="1" applyProtection="1">
      <protection locked="0"/>
    </xf>
    <xf numFmtId="0" fontId="65" fillId="0" borderId="0" xfId="103" applyFont="1" applyFill="1" applyBorder="1" applyAlignment="1" applyProtection="1">
      <protection locked="0"/>
    </xf>
    <xf numFmtId="0" fontId="38" fillId="0" borderId="0" xfId="103" applyFont="1" applyFill="1" applyBorder="1" applyAlignment="1" applyProtection="1">
      <alignment vertical="center"/>
      <protection locked="0"/>
    </xf>
    <xf numFmtId="0" fontId="66" fillId="0" borderId="0" xfId="103" applyFont="1" applyFill="1" applyBorder="1" applyAlignment="1" applyProtection="1">
      <alignment horizontal="right" vertical="center"/>
      <protection locked="0"/>
    </xf>
    <xf numFmtId="0" fontId="38" fillId="29" borderId="0" xfId="103" applyFont="1" applyFill="1" applyBorder="1" applyAlignment="1" applyProtection="1">
      <alignment vertical="center"/>
      <protection locked="0"/>
    </xf>
    <xf numFmtId="0" fontId="66" fillId="29" borderId="0" xfId="103" applyFont="1" applyFill="1" applyBorder="1" applyAlignment="1" applyProtection="1">
      <alignment horizontal="right" vertical="center"/>
      <protection locked="0"/>
    </xf>
    <xf numFmtId="0" fontId="65" fillId="26" borderId="0" xfId="103" applyFont="1" applyFill="1" applyBorder="1" applyProtection="1">
      <protection locked="0"/>
    </xf>
    <xf numFmtId="0" fontId="3" fillId="26" borderId="0" xfId="103" applyFont="1" applyFill="1" applyBorder="1" applyProtection="1">
      <protection locked="0"/>
    </xf>
    <xf numFmtId="0" fontId="3" fillId="29" borderId="0" xfId="103" applyFont="1" applyFill="1" applyBorder="1" applyAlignment="1" applyProtection="1">
      <alignment vertical="center"/>
      <protection locked="0"/>
    </xf>
    <xf numFmtId="0" fontId="3" fillId="26" borderId="0" xfId="103" applyFill="1" applyBorder="1" applyProtection="1">
      <protection locked="0"/>
    </xf>
    <xf numFmtId="0" fontId="3" fillId="29" borderId="0" xfId="103" applyFont="1" applyFill="1" applyAlignment="1" applyProtection="1">
      <alignment vertical="center"/>
      <protection locked="0"/>
    </xf>
    <xf numFmtId="176" fontId="66" fillId="0" borderId="0" xfId="104" applyNumberFormat="1" applyFont="1" applyFill="1" applyBorder="1" applyAlignment="1" applyProtection="1">
      <alignment horizontal="right" vertical="center"/>
      <protection locked="0"/>
    </xf>
    <xf numFmtId="0" fontId="3" fillId="26" borderId="0" xfId="103" applyFill="1" applyProtection="1">
      <protection locked="0"/>
    </xf>
    <xf numFmtId="0" fontId="11" fillId="26" borderId="0" xfId="103" applyFont="1" applyFill="1" applyAlignment="1" applyProtection="1">
      <alignment horizontal="right" vertical="center"/>
      <protection locked="0"/>
    </xf>
    <xf numFmtId="0" fontId="3" fillId="0" borderId="0" xfId="103" applyFill="1" applyBorder="1" applyProtection="1">
      <protection locked="0"/>
    </xf>
    <xf numFmtId="0" fontId="11" fillId="26" borderId="0" xfId="103" applyFont="1" applyFill="1" applyAlignment="1" applyProtection="1">
      <alignment horizontal="right"/>
      <protection locked="0"/>
    </xf>
    <xf numFmtId="0" fontId="47" fillId="26" borderId="0" xfId="57" applyFont="1" applyFill="1" applyBorder="1" applyAlignment="1">
      <alignment vertical="center" wrapText="1"/>
    </xf>
    <xf numFmtId="0" fontId="3" fillId="26" borderId="0" xfId="57" applyFont="1" applyFill="1"/>
    <xf numFmtId="2" fontId="4" fillId="26" borderId="0" xfId="0" applyNumberFormat="1" applyFont="1" applyFill="1" applyAlignment="1">
      <alignment vertical="center"/>
    </xf>
    <xf numFmtId="0" fontId="3" fillId="29" borderId="0" xfId="0" applyFont="1" applyFill="1" applyAlignment="1">
      <alignment vertical="center"/>
    </xf>
    <xf numFmtId="0" fontId="3" fillId="26" borderId="0" xfId="109" applyFill="1"/>
    <xf numFmtId="0" fontId="76" fillId="26" borderId="0" xfId="108" applyFont="1" applyFill="1" applyAlignment="1"/>
    <xf numFmtId="0" fontId="77" fillId="29" borderId="0" xfId="0" applyFont="1" applyFill="1" applyAlignment="1">
      <alignment horizontal="justify" vertical="center"/>
    </xf>
    <xf numFmtId="0" fontId="3" fillId="26" borderId="0" xfId="109" applyFont="1" applyFill="1"/>
    <xf numFmtId="0" fontId="3" fillId="26" borderId="0" xfId="109" applyFill="1" applyAlignment="1">
      <alignment vertical="center"/>
    </xf>
    <xf numFmtId="0" fontId="3" fillId="29" borderId="0" xfId="109" applyFont="1" applyFill="1" applyAlignment="1">
      <alignment vertical="center"/>
    </xf>
    <xf numFmtId="0" fontId="62" fillId="29" borderId="0" xfId="0" applyFont="1" applyFill="1" applyAlignment="1">
      <alignment horizontal="left" vertical="center"/>
    </xf>
    <xf numFmtId="0" fontId="55" fillId="26" borderId="0" xfId="109" applyFont="1" applyFill="1" applyBorder="1" applyAlignment="1">
      <alignment vertical="center" wrapText="1"/>
    </xf>
    <xf numFmtId="0" fontId="3" fillId="29" borderId="0" xfId="109" applyFill="1"/>
    <xf numFmtId="0" fontId="38" fillId="29" borderId="0" xfId="109" applyFont="1" applyFill="1" applyBorder="1" applyAlignment="1">
      <alignment horizontal="right" wrapText="1"/>
    </xf>
    <xf numFmtId="0" fontId="38" fillId="30" borderId="0" xfId="109" applyFont="1" applyFill="1" applyBorder="1" applyAlignment="1">
      <alignment horizontal="right" wrapText="1"/>
    </xf>
    <xf numFmtId="0" fontId="38" fillId="29" borderId="0" xfId="109" applyFont="1" applyFill="1" applyBorder="1" applyAlignment="1">
      <alignment wrapText="1"/>
    </xf>
    <xf numFmtId="0" fontId="38" fillId="31" borderId="0" xfId="109" applyFont="1" applyFill="1" applyBorder="1" applyAlignment="1">
      <alignment wrapText="1"/>
    </xf>
    <xf numFmtId="0" fontId="80" fillId="0" borderId="0" xfId="108" applyFont="1"/>
    <xf numFmtId="0" fontId="81" fillId="0" borderId="0" xfId="108" applyFont="1" applyBorder="1" applyAlignment="1">
      <alignment vertical="top" wrapText="1"/>
    </xf>
    <xf numFmtId="0" fontId="3" fillId="0" borderId="0" xfId="108" applyFont="1" applyBorder="1"/>
    <xf numFmtId="0" fontId="54" fillId="31" borderId="0" xfId="108" applyFont="1" applyFill="1" applyBorder="1" applyAlignment="1">
      <alignment vertical="center" wrapText="1"/>
    </xf>
    <xf numFmtId="16" fontId="38" fillId="31" borderId="0" xfId="108" applyNumberFormat="1" applyFont="1" applyFill="1" applyBorder="1" applyAlignment="1">
      <alignment horizontal="right" vertical="center" wrapText="1"/>
    </xf>
    <xf numFmtId="14" fontId="54" fillId="31" borderId="0" xfId="108" applyNumberFormat="1" applyFont="1" applyFill="1" applyBorder="1" applyAlignment="1">
      <alignment horizontal="center" vertical="top" wrapText="1"/>
    </xf>
    <xf numFmtId="0" fontId="82" fillId="0" borderId="0" xfId="108" applyFont="1"/>
    <xf numFmtId="0" fontId="83" fillId="0" borderId="0" xfId="108" applyFont="1"/>
    <xf numFmtId="0" fontId="69" fillId="30" borderId="0" xfId="0" applyFont="1" applyFill="1" applyAlignment="1">
      <alignment horizontal="right" vertical="center" wrapText="1"/>
    </xf>
    <xf numFmtId="0" fontId="69" fillId="0" borderId="0" xfId="0" applyFont="1" applyBorder="1" applyAlignment="1">
      <alignment horizontal="right" vertical="center" wrapText="1"/>
    </xf>
    <xf numFmtId="0" fontId="55" fillId="0" borderId="0" xfId="108" applyFont="1" applyBorder="1" applyAlignment="1">
      <alignment horizontal="left" vertical="center" wrapText="1"/>
    </xf>
    <xf numFmtId="183" fontId="69" fillId="30" borderId="0" xfId="0" applyNumberFormat="1" applyFont="1" applyFill="1" applyAlignment="1">
      <alignment horizontal="right" vertical="center" wrapText="1"/>
    </xf>
    <xf numFmtId="183" fontId="69" fillId="0" borderId="0" xfId="0" applyNumberFormat="1" applyFont="1" applyFill="1" applyAlignment="1">
      <alignment horizontal="right" vertical="center" wrapText="1"/>
    </xf>
    <xf numFmtId="0" fontId="83" fillId="0" borderId="0" xfId="108" applyFont="1" applyBorder="1"/>
    <xf numFmtId="183" fontId="9" fillId="31" borderId="0" xfId="0" applyNumberFormat="1" applyFont="1" applyFill="1" applyAlignment="1">
      <alignment horizontal="right" vertical="center" wrapText="1"/>
    </xf>
    <xf numFmtId="0" fontId="9" fillId="0" borderId="0" xfId="0" applyFont="1" applyBorder="1" applyAlignment="1">
      <alignment horizontal="right" vertical="center" wrapText="1"/>
    </xf>
    <xf numFmtId="0" fontId="55" fillId="0" borderId="0" xfId="108" applyFont="1" applyBorder="1" applyAlignment="1">
      <alignment vertical="center" wrapText="1"/>
    </xf>
    <xf numFmtId="184" fontId="9" fillId="0" borderId="0" xfId="0" applyNumberFormat="1" applyFont="1" applyBorder="1" applyAlignment="1">
      <alignment horizontal="right" vertical="center" wrapText="1"/>
    </xf>
    <xf numFmtId="0" fontId="84" fillId="0" borderId="0" xfId="108" applyFont="1" applyBorder="1"/>
    <xf numFmtId="0" fontId="84" fillId="0" borderId="0" xfId="108" applyFont="1"/>
    <xf numFmtId="0" fontId="54" fillId="31" borderId="0" xfId="108" applyFont="1" applyFill="1" applyBorder="1" applyAlignment="1">
      <alignment horizontal="left" vertical="center" wrapText="1"/>
    </xf>
    <xf numFmtId="0" fontId="84" fillId="31" borderId="0" xfId="108" applyFont="1" applyFill="1" applyBorder="1"/>
    <xf numFmtId="183" fontId="84" fillId="0" borderId="0" xfId="108" applyNumberFormat="1" applyFont="1"/>
    <xf numFmtId="0" fontId="85" fillId="0" borderId="0" xfId="108" applyFont="1" applyBorder="1"/>
    <xf numFmtId="0" fontId="85" fillId="0" borderId="0" xfId="108" applyFont="1"/>
    <xf numFmtId="0" fontId="9" fillId="31" borderId="0" xfId="0" applyFont="1" applyFill="1" applyBorder="1" applyAlignment="1">
      <alignment horizontal="right" vertical="center" wrapText="1"/>
    </xf>
    <xf numFmtId="0" fontId="54" fillId="32" borderId="0" xfId="108" applyFont="1" applyFill="1" applyBorder="1" applyAlignment="1">
      <alignment vertical="center" wrapText="1"/>
    </xf>
    <xf numFmtId="183" fontId="9" fillId="32" borderId="0" xfId="0" applyNumberFormat="1" applyFont="1" applyFill="1" applyAlignment="1">
      <alignment horizontal="right" vertical="center" wrapText="1"/>
    </xf>
    <xf numFmtId="0" fontId="9" fillId="32" borderId="0" xfId="0" applyFont="1" applyFill="1" applyBorder="1" applyAlignment="1">
      <alignment horizontal="right" vertical="center" wrapText="1"/>
    </xf>
    <xf numFmtId="0" fontId="86" fillId="0" borderId="0" xfId="108" applyFont="1" applyBorder="1"/>
    <xf numFmtId="0" fontId="86" fillId="0" borderId="0" xfId="108" applyFont="1"/>
    <xf numFmtId="0" fontId="3" fillId="26" borderId="0" xfId="110" applyFont="1" applyFill="1" applyAlignment="1">
      <alignment vertical="top" wrapText="1"/>
    </xf>
    <xf numFmtId="3" fontId="80" fillId="0" borderId="0" xfId="108" applyNumberFormat="1" applyFont="1"/>
    <xf numFmtId="179" fontId="58" fillId="30" borderId="0" xfId="57" applyNumberFormat="1" applyFont="1" applyFill="1" applyBorder="1" applyAlignment="1">
      <alignment horizontal="right" vertical="center"/>
    </xf>
    <xf numFmtId="179" fontId="58" fillId="29" borderId="0" xfId="57" applyNumberFormat="1" applyFont="1" applyFill="1" applyBorder="1" applyAlignment="1">
      <alignment horizontal="right" vertical="center"/>
    </xf>
    <xf numFmtId="3" fontId="83" fillId="0" borderId="0" xfId="108" applyNumberFormat="1" applyFont="1"/>
    <xf numFmtId="3" fontId="84" fillId="0" borderId="0" xfId="108" applyNumberFormat="1" applyFont="1"/>
    <xf numFmtId="3" fontId="85" fillId="0" borderId="0" xfId="108" applyNumberFormat="1" applyFont="1"/>
    <xf numFmtId="3" fontId="86" fillId="0" borderId="0" xfId="108" applyNumberFormat="1" applyFont="1"/>
    <xf numFmtId="14" fontId="83" fillId="0" borderId="0" xfId="108" applyNumberFormat="1" applyFont="1"/>
    <xf numFmtId="14" fontId="84" fillId="0" borderId="0" xfId="108" applyNumberFormat="1" applyFont="1"/>
    <xf numFmtId="0" fontId="102" fillId="26" borderId="0" xfId="57" applyFont="1" applyFill="1" applyBorder="1" applyAlignment="1">
      <alignment vertical="center" wrapText="1"/>
    </xf>
    <xf numFmtId="49" fontId="103" fillId="26" borderId="0" xfId="0" applyNumberFormat="1" applyFont="1" applyFill="1" applyBorder="1" applyAlignment="1">
      <alignment vertical="top"/>
    </xf>
    <xf numFmtId="0" fontId="104" fillId="26" borderId="0" xfId="0" applyFont="1" applyFill="1" applyBorder="1"/>
    <xf numFmtId="0" fontId="69" fillId="26" borderId="0" xfId="0" applyFont="1" applyFill="1" applyBorder="1"/>
    <xf numFmtId="0" fontId="69" fillId="26" borderId="0" xfId="0" applyFont="1" applyFill="1"/>
    <xf numFmtId="166" fontId="69" fillId="26" borderId="0" xfId="0" applyNumberFormat="1" applyFont="1" applyFill="1"/>
    <xf numFmtId="0" fontId="69" fillId="29" borderId="0" xfId="0" applyFont="1" applyFill="1" applyAlignment="1">
      <alignment vertical="center"/>
    </xf>
    <xf numFmtId="0" fontId="69" fillId="29" borderId="0" xfId="0" applyFont="1" applyFill="1"/>
    <xf numFmtId="2" fontId="69" fillId="26" borderId="0" xfId="0" applyNumberFormat="1" applyFont="1" applyFill="1"/>
    <xf numFmtId="0" fontId="77" fillId="26" borderId="0" xfId="0" applyFont="1" applyFill="1"/>
    <xf numFmtId="182" fontId="3" fillId="26" borderId="0" xfId="109" applyNumberFormat="1" applyFont="1" applyFill="1"/>
    <xf numFmtId="179" fontId="54" fillId="32" borderId="0" xfId="109" applyNumberFormat="1" applyFont="1" applyFill="1" applyBorder="1" applyAlignment="1">
      <alignment horizontal="right" vertical="center" wrapText="1"/>
    </xf>
    <xf numFmtId="179" fontId="54" fillId="30" borderId="0" xfId="109" applyNumberFormat="1" applyFont="1" applyFill="1" applyBorder="1" applyAlignment="1">
      <alignment horizontal="right" wrapText="1"/>
    </xf>
    <xf numFmtId="179" fontId="55" fillId="30" borderId="0" xfId="109" applyNumberFormat="1" applyFont="1" applyFill="1" applyBorder="1" applyAlignment="1">
      <alignment horizontal="right" wrapText="1"/>
    </xf>
    <xf numFmtId="0" fontId="71" fillId="31" borderId="0" xfId="109" applyFont="1" applyFill="1" applyBorder="1" applyAlignment="1">
      <alignment horizontal="right" wrapText="1"/>
    </xf>
    <xf numFmtId="0" fontId="61" fillId="29" borderId="0" xfId="109" applyFont="1" applyFill="1" applyBorder="1" applyAlignment="1">
      <alignment vertical="center" wrapText="1"/>
    </xf>
    <xf numFmtId="0" fontId="61" fillId="32" borderId="0" xfId="109" applyFont="1" applyFill="1" applyBorder="1" applyAlignment="1">
      <alignment vertical="center" wrapText="1"/>
    </xf>
    <xf numFmtId="0" fontId="3" fillId="0" borderId="0" xfId="103" applyFont="1" applyFill="1" applyBorder="1" applyAlignment="1" applyProtection="1">
      <protection locked="0"/>
    </xf>
    <xf numFmtId="0" fontId="105" fillId="29" borderId="0" xfId="103" applyFont="1" applyFill="1" applyBorder="1" applyAlignment="1" applyProtection="1">
      <alignment vertical="center"/>
      <protection locked="0"/>
    </xf>
    <xf numFmtId="0" fontId="10" fillId="29" borderId="0" xfId="85" applyFont="1" applyFill="1" applyAlignment="1">
      <alignment vertical="center"/>
    </xf>
    <xf numFmtId="0" fontId="10" fillId="0" borderId="0" xfId="85" applyFont="1" applyFill="1" applyAlignment="1">
      <alignment vertical="center"/>
    </xf>
    <xf numFmtId="17" fontId="38" fillId="31" borderId="0" xfId="57" quotePrefix="1" applyNumberFormat="1" applyFont="1" applyFill="1" applyBorder="1" applyAlignment="1">
      <alignment horizontal="right" vertical="center" wrapText="1"/>
    </xf>
    <xf numFmtId="0" fontId="106" fillId="31" borderId="0" xfId="57" quotePrefix="1" applyFont="1" applyFill="1" applyBorder="1" applyAlignment="1">
      <alignment vertical="center"/>
    </xf>
    <xf numFmtId="179" fontId="54" fillId="30" borderId="0" xfId="57" applyNumberFormat="1" applyFont="1" applyFill="1" applyBorder="1" applyAlignment="1">
      <alignment vertical="center"/>
    </xf>
    <xf numFmtId="179" fontId="54" fillId="29" borderId="0" xfId="57" applyNumberFormat="1" applyFont="1" applyFill="1" applyBorder="1" applyAlignment="1">
      <alignment vertical="center"/>
    </xf>
    <xf numFmtId="176" fontId="66" fillId="29" borderId="0" xfId="84" applyNumberFormat="1" applyFont="1" applyFill="1" applyBorder="1" applyAlignment="1">
      <alignment horizontal="right" vertical="center"/>
    </xf>
    <xf numFmtId="179" fontId="46" fillId="26" borderId="0" xfId="57" applyNumberFormat="1" applyFont="1" applyFill="1" applyAlignment="1">
      <alignment vertical="center"/>
    </xf>
    <xf numFmtId="179" fontId="3" fillId="30" borderId="0" xfId="110" applyNumberFormat="1" applyFont="1" applyFill="1" applyBorder="1" applyAlignment="1">
      <alignment horizontal="right" vertical="center" wrapText="1"/>
    </xf>
    <xf numFmtId="179" fontId="3" fillId="29" borderId="0" xfId="110" applyNumberFormat="1" applyFont="1" applyFill="1" applyBorder="1" applyAlignment="1">
      <alignment horizontal="right" vertical="center" wrapText="1"/>
    </xf>
    <xf numFmtId="0" fontId="3" fillId="0" borderId="0" xfId="0" applyFont="1" applyAlignment="1">
      <alignment vertical="center" wrapText="1"/>
    </xf>
    <xf numFmtId="167" fontId="58" fillId="26" borderId="0" xfId="60" applyNumberFormat="1" applyFont="1" applyFill="1" applyBorder="1" applyAlignment="1">
      <alignment horizontal="right" vertical="center"/>
    </xf>
    <xf numFmtId="0" fontId="107" fillId="0" borderId="0" xfId="0" applyFont="1" applyAlignment="1">
      <alignment vertical="center" wrapText="1"/>
    </xf>
    <xf numFmtId="167" fontId="58" fillId="26" borderId="0" xfId="57" applyNumberFormat="1" applyFont="1" applyFill="1" applyBorder="1" applyAlignment="1">
      <alignment horizontal="right"/>
    </xf>
    <xf numFmtId="167" fontId="56" fillId="29" borderId="0" xfId="60" applyNumberFormat="1" applyFont="1" applyFill="1" applyBorder="1" applyAlignment="1">
      <alignment vertical="center"/>
    </xf>
    <xf numFmtId="0" fontId="61" fillId="26" borderId="0" xfId="57" applyFont="1" applyFill="1" applyBorder="1" applyAlignment="1">
      <alignment vertical="center"/>
    </xf>
    <xf numFmtId="189" fontId="54" fillId="32" borderId="0" xfId="57" applyNumberFormat="1" applyFont="1" applyFill="1" applyBorder="1" applyAlignment="1">
      <alignment vertical="center"/>
    </xf>
    <xf numFmtId="0" fontId="46" fillId="32" borderId="0" xfId="57" applyFont="1" applyFill="1" applyAlignment="1">
      <alignment vertical="center"/>
    </xf>
    <xf numFmtId="0" fontId="19" fillId="26" borderId="0" xfId="57" applyFill="1" applyAlignment="1">
      <alignment wrapText="1"/>
    </xf>
    <xf numFmtId="179" fontId="38" fillId="30" borderId="0" xfId="110" applyNumberFormat="1" applyFont="1" applyFill="1" applyBorder="1" applyAlignment="1">
      <alignment horizontal="right" vertical="center" wrapText="1"/>
    </xf>
    <xf numFmtId="179" fontId="54" fillId="29" borderId="0" xfId="109" applyNumberFormat="1" applyFont="1" applyFill="1" applyBorder="1" applyAlignment="1">
      <alignment horizontal="right" wrapText="1"/>
    </xf>
    <xf numFmtId="179" fontId="55" fillId="29" borderId="0" xfId="109" applyNumberFormat="1" applyFont="1" applyFill="1" applyBorder="1" applyAlignment="1">
      <alignment horizontal="right" wrapText="1"/>
    </xf>
    <xf numFmtId="0" fontId="3" fillId="0" borderId="0" xfId="103" applyFont="1" applyFill="1" applyAlignment="1" applyProtection="1">
      <alignment horizontal="left"/>
      <protection locked="0"/>
    </xf>
    <xf numFmtId="0" fontId="109" fillId="31" borderId="0" xfId="103" applyFont="1" applyFill="1" applyBorder="1" applyAlignment="1" applyProtection="1">
      <alignment horizontal="center" vertical="center"/>
      <protection locked="0"/>
    </xf>
    <xf numFmtId="0" fontId="109" fillId="0" borderId="0" xfId="103" applyFont="1" applyFill="1" applyBorder="1" applyAlignment="1" applyProtection="1">
      <alignment horizontal="center" vertical="center" wrapText="1"/>
      <protection locked="0"/>
    </xf>
    <xf numFmtId="0" fontId="109" fillId="31" borderId="0" xfId="103" applyFont="1" applyFill="1" applyBorder="1" applyAlignment="1" applyProtection="1">
      <alignment horizontal="center" vertical="center" wrapText="1"/>
      <protection locked="0"/>
    </xf>
    <xf numFmtId="0" fontId="109" fillId="26" borderId="0" xfId="103" applyFont="1" applyFill="1" applyBorder="1" applyAlignment="1" applyProtection="1">
      <alignment vertical="center"/>
      <protection locked="0"/>
    </xf>
    <xf numFmtId="0" fontId="109" fillId="30" borderId="0" xfId="103" applyFont="1" applyFill="1" applyBorder="1" applyAlignment="1" applyProtection="1">
      <alignment horizontal="center" vertical="center" wrapText="1"/>
      <protection locked="0"/>
    </xf>
    <xf numFmtId="0" fontId="109" fillId="26" borderId="0" xfId="103" applyFont="1" applyFill="1" applyBorder="1" applyAlignment="1" applyProtection="1">
      <alignment horizontal="center" vertical="center" wrapText="1"/>
      <protection locked="0"/>
    </xf>
    <xf numFmtId="0" fontId="111" fillId="26" borderId="0" xfId="103" applyFont="1" applyFill="1" applyBorder="1" applyAlignment="1" applyProtection="1">
      <alignment horizontal="right" vertical="center" wrapText="1"/>
      <protection locked="0"/>
    </xf>
    <xf numFmtId="167" fontId="109" fillId="31" borderId="0" xfId="103" applyNumberFormat="1" applyFont="1" applyFill="1" applyBorder="1" applyAlignment="1" applyProtection="1">
      <alignment vertical="center"/>
      <protection locked="0"/>
    </xf>
    <xf numFmtId="179" fontId="109" fillId="31" borderId="0" xfId="103" applyNumberFormat="1" applyFont="1" applyFill="1" applyBorder="1" applyAlignment="1" applyProtection="1">
      <alignment vertical="center"/>
      <protection locked="0"/>
    </xf>
    <xf numFmtId="176" fontId="112" fillId="31" borderId="0" xfId="104" applyNumberFormat="1" applyFont="1" applyFill="1" applyBorder="1" applyAlignment="1" applyProtection="1">
      <alignment horizontal="right" vertical="center"/>
      <protection locked="0"/>
    </xf>
    <xf numFmtId="176" fontId="112" fillId="0" borderId="0" xfId="104" applyNumberFormat="1" applyFont="1" applyFill="1" applyBorder="1" applyAlignment="1" applyProtection="1">
      <alignment vertical="center"/>
      <protection locked="0"/>
    </xf>
    <xf numFmtId="0" fontId="113" fillId="26" borderId="0" xfId="103" applyFont="1" applyFill="1" applyBorder="1" applyAlignment="1" applyProtection="1">
      <alignment vertical="center" wrapText="1"/>
      <protection locked="0"/>
    </xf>
    <xf numFmtId="179" fontId="113" fillId="30" borderId="0" xfId="104" applyNumberFormat="1" applyFont="1" applyFill="1" applyBorder="1" applyAlignment="1" applyProtection="1">
      <alignment vertical="center"/>
      <protection locked="0"/>
    </xf>
    <xf numFmtId="167" fontId="113" fillId="26" borderId="0" xfId="104" applyNumberFormat="1" applyFont="1" applyFill="1" applyBorder="1" applyAlignment="1" applyProtection="1">
      <alignment vertical="center"/>
      <protection locked="0"/>
    </xf>
    <xf numFmtId="176" fontId="111" fillId="26" borderId="0" xfId="104" applyNumberFormat="1" applyFont="1" applyFill="1" applyBorder="1" applyAlignment="1" applyProtection="1">
      <alignment horizontal="right" vertical="center"/>
      <protection locked="0"/>
    </xf>
    <xf numFmtId="176" fontId="111" fillId="0" borderId="0" xfId="104" applyNumberFormat="1" applyFont="1" applyFill="1" applyBorder="1" applyAlignment="1" applyProtection="1">
      <alignment vertical="center"/>
      <protection locked="0"/>
    </xf>
    <xf numFmtId="179" fontId="113" fillId="29" borderId="0" xfId="104" applyNumberFormat="1" applyFont="1" applyFill="1" applyBorder="1" applyAlignment="1" applyProtection="1">
      <alignment vertical="center"/>
      <protection locked="0"/>
    </xf>
    <xf numFmtId="179" fontId="113" fillId="26" borderId="0" xfId="104" applyNumberFormat="1" applyFont="1" applyFill="1" applyBorder="1" applyAlignment="1" applyProtection="1">
      <alignment vertical="center"/>
      <protection locked="0"/>
    </xf>
    <xf numFmtId="0" fontId="111" fillId="26" borderId="0" xfId="103" applyFont="1" applyFill="1" applyBorder="1" applyAlignment="1" applyProtection="1">
      <alignment vertical="center" wrapText="1"/>
      <protection locked="0"/>
    </xf>
    <xf numFmtId="176" fontId="111" fillId="30" borderId="0" xfId="104" applyNumberFormat="1" applyFont="1" applyFill="1" applyBorder="1" applyAlignment="1" applyProtection="1">
      <alignment vertical="center"/>
      <protection locked="0"/>
    </xf>
    <xf numFmtId="175" fontId="111" fillId="26" borderId="0" xfId="105" applyNumberFormat="1" applyFont="1" applyFill="1" applyBorder="1" applyAlignment="1" applyProtection="1">
      <alignment horizontal="right" vertical="center"/>
      <protection locked="0"/>
    </xf>
    <xf numFmtId="175" fontId="111" fillId="0" borderId="0" xfId="105" applyNumberFormat="1" applyFont="1" applyFill="1" applyBorder="1" applyAlignment="1" applyProtection="1">
      <alignment vertical="center"/>
      <protection locked="0"/>
    </xf>
    <xf numFmtId="0" fontId="109" fillId="31" borderId="0" xfId="103" applyFont="1" applyFill="1" applyBorder="1" applyAlignment="1" applyProtection="1">
      <alignment vertical="center" wrapText="1"/>
      <protection locked="0"/>
    </xf>
    <xf numFmtId="179" fontId="109" fillId="31" borderId="0" xfId="104" applyNumberFormat="1" applyFont="1" applyFill="1" applyBorder="1" applyAlignment="1" applyProtection="1">
      <alignment vertical="center"/>
      <protection locked="0"/>
    </xf>
    <xf numFmtId="167" fontId="109" fillId="31" borderId="0" xfId="104" applyNumberFormat="1" applyFont="1" applyFill="1" applyBorder="1" applyAlignment="1" applyProtection="1">
      <alignment vertical="center"/>
      <protection locked="0"/>
    </xf>
    <xf numFmtId="0" fontId="112" fillId="26" borderId="0" xfId="103" applyFont="1" applyFill="1" applyBorder="1" applyAlignment="1" applyProtection="1">
      <alignment vertical="center" wrapText="1"/>
      <protection locked="0"/>
    </xf>
    <xf numFmtId="176" fontId="112" fillId="30" borderId="0" xfId="104" applyNumberFormat="1" applyFont="1" applyFill="1" applyBorder="1" applyAlignment="1" applyProtection="1">
      <alignment vertical="center"/>
      <protection locked="0"/>
    </xf>
    <xf numFmtId="175" fontId="112" fillId="26" borderId="0" xfId="105" applyNumberFormat="1" applyFont="1" applyFill="1" applyBorder="1" applyAlignment="1" applyProtection="1">
      <alignment horizontal="right" vertical="center"/>
      <protection locked="0"/>
    </xf>
    <xf numFmtId="175" fontId="112" fillId="0" borderId="0" xfId="105" applyNumberFormat="1" applyFont="1" applyFill="1" applyBorder="1" applyAlignment="1" applyProtection="1">
      <alignment vertical="center"/>
      <protection locked="0"/>
    </xf>
    <xf numFmtId="179" fontId="113" fillId="26" borderId="0" xfId="104" applyNumberFormat="1" applyFont="1" applyFill="1" applyBorder="1" applyAlignment="1" applyProtection="1">
      <alignment horizontal="right" vertical="center"/>
      <protection locked="0"/>
    </xf>
    <xf numFmtId="0" fontId="109" fillId="31" borderId="0" xfId="103" applyFont="1" applyFill="1" applyBorder="1" applyAlignment="1" applyProtection="1">
      <alignment vertical="center"/>
      <protection locked="0"/>
    </xf>
    <xf numFmtId="0" fontId="112" fillId="26" borderId="0" xfId="103" applyFont="1" applyFill="1" applyBorder="1" applyAlignment="1" applyProtection="1">
      <alignment vertical="center"/>
      <protection locked="0"/>
    </xf>
    <xf numFmtId="175" fontId="112" fillId="30" borderId="0" xfId="105" applyNumberFormat="1" applyFont="1" applyFill="1" applyBorder="1" applyAlignment="1" applyProtection="1">
      <alignment vertical="center"/>
      <protection locked="0"/>
    </xf>
    <xf numFmtId="175" fontId="112" fillId="26" borderId="0" xfId="105" applyNumberFormat="1" applyFont="1" applyFill="1" applyBorder="1" applyAlignment="1" applyProtection="1">
      <alignment vertical="center"/>
      <protection locked="0"/>
    </xf>
    <xf numFmtId="0" fontId="113" fillId="29" borderId="0" xfId="103" applyFont="1" applyFill="1" applyBorder="1" applyAlignment="1" applyProtection="1">
      <alignment vertical="center" wrapText="1"/>
      <protection locked="0"/>
    </xf>
    <xf numFmtId="167" fontId="113" fillId="29" borderId="0" xfId="104" applyNumberFormat="1" applyFont="1" applyFill="1" applyBorder="1" applyAlignment="1" applyProtection="1">
      <alignment vertical="center"/>
      <protection locked="0"/>
    </xf>
    <xf numFmtId="167" fontId="111" fillId="29" borderId="0" xfId="104" applyNumberFormat="1" applyFont="1" applyFill="1" applyBorder="1" applyAlignment="1" applyProtection="1">
      <alignment horizontal="right" vertical="center"/>
      <protection locked="0"/>
    </xf>
    <xf numFmtId="0" fontId="113" fillId="0" borderId="0" xfId="103" applyFont="1" applyFill="1" applyBorder="1" applyAlignment="1" applyProtection="1">
      <alignment vertical="center" wrapText="1"/>
      <protection locked="0"/>
    </xf>
    <xf numFmtId="167" fontId="109" fillId="0" borderId="0" xfId="103" applyNumberFormat="1" applyFont="1" applyFill="1" applyBorder="1" applyAlignment="1" applyProtection="1">
      <alignment vertical="center"/>
      <protection locked="0"/>
    </xf>
    <xf numFmtId="0" fontId="113" fillId="0" borderId="0" xfId="103" applyFont="1" applyFill="1" applyBorder="1" applyAlignment="1" applyProtection="1">
      <alignment vertical="center"/>
      <protection locked="0"/>
    </xf>
    <xf numFmtId="0" fontId="111" fillId="0" borderId="0" xfId="103" applyFont="1" applyFill="1" applyBorder="1" applyAlignment="1" applyProtection="1">
      <alignment horizontal="right" vertical="center"/>
      <protection locked="0"/>
    </xf>
    <xf numFmtId="0" fontId="113" fillId="26" borderId="0" xfId="103" applyFont="1" applyFill="1" applyBorder="1" applyAlignment="1" applyProtection="1">
      <protection locked="0"/>
    </xf>
    <xf numFmtId="0" fontId="113" fillId="0" borderId="0" xfId="103" applyFont="1" applyAlignment="1">
      <alignment vertical="center" wrapText="1"/>
    </xf>
    <xf numFmtId="0" fontId="113" fillId="26" borderId="0" xfId="103" applyFont="1" applyFill="1" applyAlignment="1" applyProtection="1">
      <protection locked="0"/>
    </xf>
    <xf numFmtId="167" fontId="113" fillId="30" borderId="0" xfId="103" applyNumberFormat="1" applyFont="1" applyFill="1" applyBorder="1" applyAlignment="1" applyProtection="1">
      <alignment vertical="center"/>
      <protection locked="0"/>
    </xf>
    <xf numFmtId="167" fontId="113" fillId="0" borderId="0" xfId="103" applyNumberFormat="1" applyFont="1" applyFill="1" applyBorder="1" applyAlignment="1" applyProtection="1">
      <alignment vertical="center"/>
      <protection locked="0"/>
    </xf>
    <xf numFmtId="0" fontId="111" fillId="26" borderId="0" xfId="103" applyFont="1" applyFill="1" applyBorder="1" applyAlignment="1" applyProtection="1">
      <alignment horizontal="right" vertical="center"/>
      <protection locked="0"/>
    </xf>
    <xf numFmtId="0" fontId="111" fillId="0" borderId="0" xfId="103" applyFont="1" applyFill="1" applyBorder="1" applyAlignment="1" applyProtection="1">
      <alignment vertical="center" wrapText="1"/>
      <protection locked="0"/>
    </xf>
    <xf numFmtId="175" fontId="112" fillId="0" borderId="0" xfId="105" applyNumberFormat="1" applyFont="1" applyFill="1" applyBorder="1" applyAlignment="1" applyProtection="1">
      <alignment vertical="center"/>
    </xf>
    <xf numFmtId="175" fontId="111" fillId="30" borderId="0" xfId="84" applyNumberFormat="1" applyFont="1" applyFill="1" applyBorder="1" applyAlignment="1" applyProtection="1">
      <alignment vertical="center"/>
    </xf>
    <xf numFmtId="175" fontId="111" fillId="0" borderId="0" xfId="84" applyNumberFormat="1" applyFont="1" applyFill="1" applyBorder="1" applyAlignment="1" applyProtection="1">
      <alignment vertical="center"/>
    </xf>
    <xf numFmtId="167" fontId="112" fillId="0" borderId="0" xfId="103" applyNumberFormat="1" applyFont="1" applyFill="1" applyBorder="1" applyAlignment="1" applyProtection="1">
      <alignment horizontal="right" vertical="center"/>
      <protection locked="0"/>
    </xf>
    <xf numFmtId="0" fontId="114" fillId="26" borderId="0" xfId="103" applyFont="1" applyFill="1" applyBorder="1" applyAlignment="1" applyProtection="1">
      <alignment vertical="center"/>
      <protection locked="0"/>
    </xf>
    <xf numFmtId="0" fontId="114" fillId="26" borderId="0" xfId="103" applyFont="1" applyFill="1" applyAlignment="1" applyProtection="1">
      <alignment vertical="center"/>
      <protection locked="0"/>
    </xf>
    <xf numFmtId="176" fontId="112" fillId="31" borderId="0" xfId="60" applyNumberFormat="1" applyFont="1" applyFill="1" applyBorder="1" applyAlignment="1" applyProtection="1">
      <alignment horizontal="right" vertical="center"/>
      <protection locked="0"/>
    </xf>
    <xf numFmtId="0" fontId="112" fillId="0" borderId="0" xfId="103" applyFont="1" applyFill="1" applyBorder="1" applyAlignment="1" applyProtection="1">
      <alignment vertical="center"/>
      <protection locked="0"/>
    </xf>
    <xf numFmtId="0" fontId="112" fillId="29" borderId="0" xfId="103" applyFont="1" applyFill="1" applyBorder="1" applyAlignment="1" applyProtection="1">
      <alignment vertical="center" wrapText="1"/>
      <protection locked="0"/>
    </xf>
    <xf numFmtId="175" fontId="112" fillId="30" borderId="0" xfId="84" applyNumberFormat="1" applyFont="1" applyFill="1" applyBorder="1" applyAlignment="1" applyProtection="1">
      <alignment vertical="center"/>
      <protection locked="0"/>
    </xf>
    <xf numFmtId="175" fontId="112" fillId="0" borderId="0" xfId="84" applyNumberFormat="1" applyFont="1" applyFill="1" applyBorder="1" applyAlignment="1" applyProtection="1">
      <alignment vertical="center"/>
      <protection locked="0"/>
    </xf>
    <xf numFmtId="167" fontId="112" fillId="26" borderId="0" xfId="103" applyNumberFormat="1" applyFont="1" applyFill="1" applyBorder="1" applyAlignment="1" applyProtection="1">
      <alignment horizontal="right" vertical="center"/>
      <protection locked="0"/>
    </xf>
    <xf numFmtId="0" fontId="113" fillId="0" borderId="0" xfId="103" applyFont="1" applyFill="1" applyBorder="1" applyAlignment="1" applyProtection="1">
      <protection locked="0"/>
    </xf>
    <xf numFmtId="167" fontId="113" fillId="0" borderId="0" xfId="60" applyNumberFormat="1" applyFont="1" applyFill="1" applyBorder="1" applyAlignment="1" applyProtection="1">
      <alignment vertical="center"/>
      <protection locked="0"/>
    </xf>
    <xf numFmtId="167" fontId="111" fillId="0" borderId="0" xfId="60" applyNumberFormat="1" applyFont="1" applyFill="1" applyBorder="1" applyAlignment="1" applyProtection="1">
      <alignment horizontal="left" vertical="center"/>
      <protection locked="0"/>
    </xf>
    <xf numFmtId="167" fontId="113" fillId="0" borderId="0" xfId="60" applyNumberFormat="1" applyFont="1" applyFill="1" applyBorder="1" applyAlignment="1" applyProtection="1">
      <alignment horizontal="left" vertical="center"/>
      <protection locked="0"/>
    </xf>
    <xf numFmtId="167" fontId="111" fillId="0" borderId="0" xfId="60" applyNumberFormat="1" applyFont="1" applyFill="1" applyBorder="1" applyAlignment="1" applyProtection="1">
      <alignment horizontal="right" vertical="center"/>
      <protection locked="0"/>
    </xf>
    <xf numFmtId="0" fontId="109" fillId="0" borderId="0" xfId="103" applyFont="1" applyFill="1" applyBorder="1" applyAlignment="1" applyProtection="1">
      <alignment vertical="center"/>
      <protection locked="0"/>
    </xf>
    <xf numFmtId="0" fontId="112" fillId="0" borderId="0" xfId="103" applyFont="1" applyFill="1" applyBorder="1" applyAlignment="1" applyProtection="1">
      <alignment horizontal="right" vertical="center"/>
      <protection locked="0"/>
    </xf>
    <xf numFmtId="0" fontId="114" fillId="26" borderId="0" xfId="103" applyFont="1" applyFill="1" applyBorder="1" applyAlignment="1" applyProtection="1">
      <protection locked="0"/>
    </xf>
    <xf numFmtId="0" fontId="114" fillId="26" borderId="0" xfId="103" applyFont="1" applyFill="1" applyAlignment="1" applyProtection="1">
      <protection locked="0"/>
    </xf>
    <xf numFmtId="0" fontId="109" fillId="32" borderId="0" xfId="103" applyFont="1" applyFill="1" applyBorder="1" applyAlignment="1" applyProtection="1">
      <alignment vertical="center"/>
      <protection locked="0"/>
    </xf>
    <xf numFmtId="176" fontId="112" fillId="32" borderId="0" xfId="60" applyNumberFormat="1" applyFont="1" applyFill="1" applyBorder="1" applyAlignment="1" applyProtection="1">
      <alignment horizontal="right" vertical="center"/>
      <protection locked="0"/>
    </xf>
    <xf numFmtId="179" fontId="3" fillId="29" borderId="0" xfId="109" applyNumberFormat="1" applyFont="1" applyFill="1" applyBorder="1" applyAlignment="1">
      <alignment horizontal="right" wrapText="1"/>
    </xf>
    <xf numFmtId="0" fontId="71" fillId="29" borderId="0" xfId="109" applyFont="1" applyFill="1" applyBorder="1" applyAlignment="1">
      <alignment horizontal="right" wrapText="1"/>
    </xf>
    <xf numFmtId="179" fontId="54" fillId="29" borderId="0" xfId="109" applyNumberFormat="1" applyFont="1" applyFill="1" applyBorder="1" applyAlignment="1">
      <alignment horizontal="right" vertical="center" wrapText="1"/>
    </xf>
    <xf numFmtId="0" fontId="109" fillId="31" borderId="0" xfId="103" applyFont="1" applyFill="1" applyBorder="1" applyAlignment="1" applyProtection="1">
      <alignment horizontal="center" vertical="center" wrapText="1"/>
      <protection locked="0"/>
    </xf>
    <xf numFmtId="0" fontId="38" fillId="0" borderId="0" xfId="109" applyFont="1" applyFill="1" applyBorder="1" applyAlignment="1">
      <alignment wrapText="1"/>
    </xf>
    <xf numFmtId="0" fontId="71" fillId="0" borderId="0" xfId="109" applyFont="1" applyFill="1" applyBorder="1" applyAlignment="1">
      <alignment horizontal="right" wrapText="1"/>
    </xf>
    <xf numFmtId="0" fontId="38" fillId="0" borderId="0" xfId="109" applyFont="1" applyFill="1" applyBorder="1" applyAlignment="1">
      <alignment horizontal="right" wrapText="1"/>
    </xf>
    <xf numFmtId="0" fontId="61" fillId="0" borderId="0" xfId="109" applyFont="1" applyFill="1" applyBorder="1" applyAlignment="1">
      <alignment vertical="center" wrapText="1"/>
    </xf>
    <xf numFmtId="179" fontId="54" fillId="0" borderId="0" xfId="109" applyNumberFormat="1" applyFont="1" applyFill="1" applyBorder="1" applyAlignment="1">
      <alignment horizontal="right" wrapText="1"/>
    </xf>
    <xf numFmtId="0" fontId="55" fillId="0" borderId="0" xfId="109" applyFont="1" applyFill="1" applyBorder="1" applyAlignment="1">
      <alignment vertical="center" wrapText="1"/>
    </xf>
    <xf numFmtId="179" fontId="55" fillId="0" borderId="0" xfId="109" applyNumberFormat="1" applyFont="1" applyFill="1" applyBorder="1" applyAlignment="1">
      <alignment horizontal="right" wrapText="1"/>
    </xf>
    <xf numFmtId="179" fontId="3" fillId="0" borderId="0" xfId="109" applyNumberFormat="1" applyFont="1" applyFill="1" applyBorder="1" applyAlignment="1">
      <alignment horizontal="right" wrapText="1"/>
    </xf>
    <xf numFmtId="179" fontId="54" fillId="0" borderId="0" xfId="109" applyNumberFormat="1" applyFont="1" applyFill="1" applyBorder="1" applyAlignment="1">
      <alignment horizontal="right" vertical="center" wrapText="1"/>
    </xf>
    <xf numFmtId="0" fontId="62" fillId="0" borderId="0" xfId="0" applyFont="1" applyFill="1" applyAlignment="1">
      <alignment horizontal="left" vertical="center"/>
    </xf>
    <xf numFmtId="0" fontId="3" fillId="0" borderId="0" xfId="109" applyFont="1" applyFill="1" applyAlignment="1">
      <alignment vertical="center"/>
    </xf>
    <xf numFmtId="0" fontId="3" fillId="0" borderId="0" xfId="109" applyFill="1"/>
    <xf numFmtId="0" fontId="3" fillId="0" borderId="0" xfId="108" applyFont="1" applyBorder="1" applyAlignment="1">
      <alignment horizontal="left" vertical="center" wrapText="1"/>
    </xf>
    <xf numFmtId="0" fontId="3" fillId="0" borderId="0" xfId="108" applyFont="1" applyBorder="1" applyAlignment="1">
      <alignment vertical="center" wrapText="1"/>
    </xf>
    <xf numFmtId="0" fontId="3" fillId="26" borderId="0" xfId="57" applyFont="1" applyFill="1" applyBorder="1" applyAlignment="1">
      <alignment vertical="center" wrapText="1"/>
    </xf>
    <xf numFmtId="0" fontId="19" fillId="26" borderId="0" xfId="57" applyFont="1" applyFill="1" applyAlignment="1">
      <alignment wrapText="1"/>
    </xf>
    <xf numFmtId="0" fontId="19" fillId="26" borderId="0" xfId="57" applyFont="1" applyFill="1"/>
    <xf numFmtId="0" fontId="82" fillId="29" borderId="0" xfId="108" applyFont="1" applyFill="1"/>
    <xf numFmtId="0" fontId="54" fillId="29" borderId="0" xfId="108" applyFont="1" applyFill="1" applyBorder="1" applyAlignment="1">
      <alignment vertical="center" wrapText="1"/>
    </xf>
    <xf numFmtId="0" fontId="83" fillId="29" borderId="0" xfId="108" applyFont="1" applyFill="1"/>
    <xf numFmtId="0" fontId="69" fillId="0" borderId="0" xfId="85" applyFont="1" applyFill="1" applyAlignment="1">
      <alignment horizontal="left" vertical="center"/>
    </xf>
    <xf numFmtId="179" fontId="58" fillId="0" borderId="0" xfId="57" applyNumberFormat="1" applyFont="1" applyFill="1" applyBorder="1" applyAlignment="1">
      <alignment horizontal="right" vertical="center"/>
    </xf>
    <xf numFmtId="175" fontId="113" fillId="30" borderId="0" xfId="103" applyNumberFormat="1" applyFont="1" applyFill="1" applyBorder="1" applyAlignment="1" applyProtection="1">
      <alignment vertical="center"/>
      <protection locked="0"/>
    </xf>
    <xf numFmtId="0" fontId="4" fillId="29" borderId="0" xfId="0" applyFont="1" applyFill="1" applyAlignment="1">
      <alignment vertical="center"/>
    </xf>
    <xf numFmtId="0" fontId="81" fillId="0" borderId="0" xfId="108" applyFont="1" applyAlignment="1">
      <alignment horizontal="right" vertical="center"/>
    </xf>
    <xf numFmtId="173" fontId="38" fillId="30" borderId="0" xfId="0" applyNumberFormat="1" applyFont="1" applyFill="1" applyAlignment="1">
      <alignment horizontal="right" vertical="center" wrapText="1"/>
    </xf>
    <xf numFmtId="178" fontId="38" fillId="0" borderId="0" xfId="101" applyNumberFormat="1" applyFont="1" applyFill="1" applyAlignment="1">
      <alignment horizontal="right" vertical="center" wrapText="1"/>
    </xf>
    <xf numFmtId="173" fontId="3" fillId="30" borderId="0" xfId="0" applyNumberFormat="1" applyFont="1" applyFill="1" applyAlignment="1">
      <alignment horizontal="right" vertical="center" wrapText="1"/>
    </xf>
    <xf numFmtId="173" fontId="3" fillId="0" borderId="0" xfId="0" applyNumberFormat="1" applyFont="1" applyFill="1" applyAlignment="1">
      <alignment horizontal="right" vertical="center" wrapText="1"/>
    </xf>
    <xf numFmtId="173" fontId="38" fillId="0" borderId="0" xfId="0" applyNumberFormat="1" applyFont="1" applyFill="1" applyAlignment="1">
      <alignment horizontal="right" vertical="center" wrapText="1"/>
    </xf>
    <xf numFmtId="181" fontId="55" fillId="30" borderId="0" xfId="102" applyNumberFormat="1" applyFont="1" applyFill="1" applyBorder="1" applyAlignment="1">
      <alignment horizontal="right"/>
    </xf>
    <xf numFmtId="173" fontId="55" fillId="0" borderId="0" xfId="0" applyNumberFormat="1" applyFont="1" applyFill="1" applyBorder="1" applyAlignment="1">
      <alignment horizontal="right" vertical="center"/>
    </xf>
    <xf numFmtId="173" fontId="54" fillId="30" borderId="0" xfId="0" applyNumberFormat="1" applyFont="1" applyFill="1" applyBorder="1" applyAlignment="1">
      <alignment horizontal="right" vertical="center"/>
    </xf>
    <xf numFmtId="179" fontId="54" fillId="30" borderId="0" xfId="0" applyNumberFormat="1" applyFont="1" applyFill="1" applyBorder="1" applyAlignment="1">
      <alignment horizontal="right" vertical="center"/>
    </xf>
    <xf numFmtId="179" fontId="3" fillId="30" borderId="0" xfId="0" applyNumberFormat="1" applyFont="1" applyFill="1" applyAlignment="1">
      <alignment horizontal="right" vertical="center" wrapText="1"/>
    </xf>
    <xf numFmtId="180" fontId="3" fillId="30" borderId="0" xfId="0" applyNumberFormat="1" applyFont="1" applyFill="1" applyAlignment="1">
      <alignment horizontal="right" vertical="center" wrapText="1"/>
    </xf>
    <xf numFmtId="177" fontId="3" fillId="0" borderId="0" xfId="0" applyNumberFormat="1" applyFont="1" applyFill="1" applyAlignment="1">
      <alignment horizontal="right" vertical="center" wrapText="1"/>
    </xf>
    <xf numFmtId="168" fontId="38" fillId="32" borderId="0" xfId="0" applyNumberFormat="1" applyFont="1" applyFill="1" applyBorder="1" applyAlignment="1">
      <alignment horizontal="right" vertical="center"/>
    </xf>
    <xf numFmtId="168" fontId="38" fillId="32" borderId="12" xfId="0" applyNumberFormat="1" applyFont="1" applyFill="1" applyBorder="1" applyAlignment="1">
      <alignment horizontal="right" vertical="center"/>
    </xf>
    <xf numFmtId="0" fontId="113" fillId="29" borderId="0" xfId="103" applyFont="1" applyFill="1" applyBorder="1" applyAlignment="1" applyProtection="1">
      <alignment horizontal="left" vertical="center" wrapText="1"/>
      <protection locked="0"/>
    </xf>
    <xf numFmtId="0" fontId="111" fillId="26" borderId="0" xfId="103" applyFont="1" applyFill="1" applyBorder="1" applyAlignment="1" applyProtection="1">
      <alignment horizontal="left" vertical="center" wrapText="1"/>
      <protection locked="0"/>
    </xf>
    <xf numFmtId="167" fontId="109" fillId="31" borderId="0" xfId="103" applyNumberFormat="1" applyFont="1" applyFill="1" applyBorder="1" applyAlignment="1" applyProtection="1">
      <alignment horizontal="left" vertical="center" wrapText="1"/>
      <protection locked="0"/>
    </xf>
    <xf numFmtId="0" fontId="112" fillId="29" borderId="0" xfId="103" applyFont="1" applyFill="1" applyBorder="1" applyAlignment="1" applyProtection="1">
      <alignment horizontal="left" vertical="center" wrapText="1"/>
      <protection locked="0"/>
    </xf>
    <xf numFmtId="0" fontId="47" fillId="26" borderId="0" xfId="57" applyFont="1" applyFill="1" applyBorder="1" applyAlignment="1">
      <alignment horizontal="left" vertical="center" wrapText="1"/>
    </xf>
    <xf numFmtId="0" fontId="109" fillId="31" borderId="0" xfId="103" applyFont="1" applyFill="1" applyBorder="1" applyAlignment="1" applyProtection="1">
      <alignment horizontal="center" vertical="center" wrapText="1"/>
      <protection locked="0"/>
    </xf>
    <xf numFmtId="0" fontId="3" fillId="0" borderId="0" xfId="85" applyFont="1" applyFill="1" applyAlignment="1">
      <alignment horizontal="left" vertical="center"/>
    </xf>
    <xf numFmtId="0" fontId="109" fillId="32" borderId="0" xfId="103" applyFont="1" applyFill="1" applyBorder="1" applyAlignment="1" applyProtection="1">
      <alignment horizontal="left" vertical="center" wrapText="1"/>
      <protection locked="0"/>
    </xf>
    <xf numFmtId="0" fontId="10" fillId="0" borderId="0" xfId="57" quotePrefix="1" applyFont="1" applyFill="1" applyAlignment="1">
      <alignment horizontal="left" vertical="top" wrapText="1"/>
    </xf>
    <xf numFmtId="17" fontId="38" fillId="31" borderId="0" xfId="57" quotePrefix="1" applyNumberFormat="1" applyFont="1" applyFill="1" applyBorder="1" applyAlignment="1">
      <alignment horizontal="right" vertical="center" wrapText="1"/>
    </xf>
    <xf numFmtId="17" fontId="38" fillId="31" borderId="12" xfId="57" quotePrefix="1" applyNumberFormat="1" applyFont="1" applyFill="1" applyBorder="1" applyAlignment="1">
      <alignment horizontal="right" vertical="center" wrapText="1"/>
    </xf>
    <xf numFmtId="0" fontId="69" fillId="0" borderId="0" xfId="85" applyFont="1" applyFill="1" applyAlignment="1">
      <alignment horizontal="left" vertical="center"/>
    </xf>
    <xf numFmtId="0" fontId="3" fillId="0" borderId="0" xfId="57" applyFont="1" applyFill="1" applyAlignment="1">
      <alignment vertical="top" wrapText="1"/>
    </xf>
    <xf numFmtId="0" fontId="3" fillId="29" borderId="0" xfId="57" applyFont="1" applyFill="1" applyAlignment="1">
      <alignment horizontal="left" vertical="center" wrapText="1"/>
    </xf>
  </cellXfs>
  <cellStyles count="151">
    <cellStyle name="%" xfId="1"/>
    <cellStyle name="% 2" xfId="86"/>
    <cellStyle name="% 2 2" xfId="98"/>
    <cellStyle name="_Column1" xfId="2"/>
    <cellStyle name="_Column1 2" xfId="87"/>
    <cellStyle name="_Column2" xfId="3"/>
    <cellStyle name="_Column3" xfId="4"/>
    <cellStyle name="_Column4" xfId="5"/>
    <cellStyle name="_Column5" xfId="6"/>
    <cellStyle name="_Column6" xfId="7"/>
    <cellStyle name="_Column7" xfId="8"/>
    <cellStyle name="_Data" xfId="9"/>
    <cellStyle name="_Data 2" xfId="88"/>
    <cellStyle name="_Header" xfId="10"/>
    <cellStyle name="_Row1" xfId="11"/>
    <cellStyle name="_Row1 2" xfId="89"/>
    <cellStyle name="_Row2" xfId="12"/>
    <cellStyle name="_Row3" xfId="13"/>
    <cellStyle name="_Row4" xfId="14"/>
    <cellStyle name="_Row5" xfId="15"/>
    <cellStyle name="_Row6" xfId="16"/>
    <cellStyle name="_Row7" xfId="17"/>
    <cellStyle name="20 % - Accent1" xfId="18" builtinId="30" customBuiltin="1"/>
    <cellStyle name="20 % - Accent2" xfId="19" builtinId="34" customBuiltin="1"/>
    <cellStyle name="20 % - Accent3" xfId="20" builtinId="38" customBuiltin="1"/>
    <cellStyle name="20 % - Accent4" xfId="21" builtinId="42" customBuiltin="1"/>
    <cellStyle name="20 % - Accent5" xfId="22" builtinId="46" customBuiltin="1"/>
    <cellStyle name="20 % - Accent6" xfId="23" builtinId="50" customBuiltin="1"/>
    <cellStyle name="20% - Accent1" xfId="111"/>
    <cellStyle name="20% - Accent2" xfId="112"/>
    <cellStyle name="20% - Accent3" xfId="113"/>
    <cellStyle name="20% - Accent4" xfId="114"/>
    <cellStyle name="20% - Accent5" xfId="115"/>
    <cellStyle name="20% - Accent6" xfId="116"/>
    <cellStyle name="40 % - Accent1" xfId="24" builtinId="31" customBuiltin="1"/>
    <cellStyle name="40 % - Accent2" xfId="25" builtinId="35" customBuiltin="1"/>
    <cellStyle name="40 % - Accent3" xfId="26" builtinId="39" customBuiltin="1"/>
    <cellStyle name="40 % - Accent4" xfId="27" builtinId="43" customBuiltin="1"/>
    <cellStyle name="40 % - Accent5" xfId="28" builtinId="47" customBuiltin="1"/>
    <cellStyle name="40 % - Accent6" xfId="29" builtinId="51" customBuiltin="1"/>
    <cellStyle name="40% - Accent1" xfId="117"/>
    <cellStyle name="40% - Accent2" xfId="118"/>
    <cellStyle name="40% - Accent3" xfId="119"/>
    <cellStyle name="40% - Accent4" xfId="120"/>
    <cellStyle name="40% - Accent5" xfId="121"/>
    <cellStyle name="40% - Accent6" xfId="122"/>
    <cellStyle name="49" xfId="123"/>
    <cellStyle name="60 % - Accent1" xfId="30" builtinId="32" customBuiltin="1"/>
    <cellStyle name="60 % - Accent2" xfId="31" builtinId="36" customBuiltin="1"/>
    <cellStyle name="60 % - Accent3" xfId="32" builtinId="40" customBuiltin="1"/>
    <cellStyle name="60 % - Accent4" xfId="33" builtinId="44" customBuiltin="1"/>
    <cellStyle name="60 % - Accent5" xfId="34" builtinId="48" customBuiltin="1"/>
    <cellStyle name="60 % - Accent6" xfId="35" builtinId="52" customBuiltin="1"/>
    <cellStyle name="60% - Accent1" xfId="124"/>
    <cellStyle name="60% - Accent2" xfId="125"/>
    <cellStyle name="60% - Accent3" xfId="126"/>
    <cellStyle name="60% - Accent4" xfId="127"/>
    <cellStyle name="60% - Accent5" xfId="128"/>
    <cellStyle name="60% - Accent6" xfId="129"/>
    <cellStyle name="Accent1" xfId="36" builtinId="29" customBuiltin="1"/>
    <cellStyle name="Accent2" xfId="37" builtinId="33" customBuiltin="1"/>
    <cellStyle name="Accent3" xfId="38" builtinId="37" customBuiltin="1"/>
    <cellStyle name="Accent4" xfId="39" builtinId="41" customBuiltin="1"/>
    <cellStyle name="Accent5" xfId="40" builtinId="45" customBuiltin="1"/>
    <cellStyle name="Accent6" xfId="41" builtinId="49" customBuiltin="1"/>
    <cellStyle name="Avertissement" xfId="42" builtinId="11" customBuiltin="1"/>
    <cellStyle name="Bad" xfId="130"/>
    <cellStyle name="Besuchter Hyperlink" xfId="43"/>
    <cellStyle name="Calcul" xfId="44" builtinId="22" customBuiltin="1"/>
    <cellStyle name="Calculation" xfId="131"/>
    <cellStyle name="Cellule liée" xfId="45" builtinId="24" customBuiltin="1"/>
    <cellStyle name="Check Cell" xfId="132"/>
    <cellStyle name="Comma" xfId="133"/>
    <cellStyle name="Comma [0]" xfId="134"/>
    <cellStyle name="Comma_forecast Q4 cout de restructuring CT  LT" xfId="97"/>
    <cellStyle name="Commentaire" xfId="46" builtinId="10" customBuiltin="1"/>
    <cellStyle name="Commentaire 2" xfId="90"/>
    <cellStyle name="Commentaire 2 2" xfId="99"/>
    <cellStyle name="Currency" xfId="135"/>
    <cellStyle name="Currency [0]" xfId="136"/>
    <cellStyle name="Dezimal [0]_Abbreviations" xfId="47"/>
    <cellStyle name="Dezimal_Abbreviations" xfId="48"/>
    <cellStyle name="Entrée" xfId="49" builtinId="20" customBuiltin="1"/>
    <cellStyle name="Explanatory Text" xfId="137"/>
    <cellStyle name="Good" xfId="138"/>
    <cellStyle name="Heading 1" xfId="139"/>
    <cellStyle name="Heading 2" xfId="140"/>
    <cellStyle name="Heading 3" xfId="141"/>
    <cellStyle name="Heading 4" xfId="142"/>
    <cellStyle name="Input" xfId="143"/>
    <cellStyle name="Insatisfaisant" xfId="50" builtinId="27" customBuiltin="1"/>
    <cellStyle name="KPMG Heading 1" xfId="51"/>
    <cellStyle name="KPMG Heading 1 2" xfId="91"/>
    <cellStyle name="KPMG Heading 2" xfId="52"/>
    <cellStyle name="KPMG Heading 2 2" xfId="92"/>
    <cellStyle name="KPMG Heading 3" xfId="53"/>
    <cellStyle name="KPMG Heading 3 2" xfId="93"/>
    <cellStyle name="KPMG Heading 4" xfId="54"/>
    <cellStyle name="KPMG Heading 4 2" xfId="94"/>
    <cellStyle name="KPMG Normal" xfId="55"/>
    <cellStyle name="KPMG Normal Text" xfId="56"/>
    <cellStyle name="Linked Cell" xfId="144"/>
    <cellStyle name="Microsoft Excel found an error in the formula you entered. Do you want to accept the correction proposed below?_x000a__x000a_|_x000a__x000a_• To accept the correction, click Yes._x000a_• To close this message and correct the formula yourself, click No." xfId="57"/>
    <cellStyle name="Milliers" xfId="101" builtinId="3"/>
    <cellStyle name="Monétaire 2" xfId="106"/>
    <cellStyle name="Neutral" xfId="145"/>
    <cellStyle name="Neutre" xfId="58" builtinId="28" customBuiltin="1"/>
    <cellStyle name="Non défini" xfId="59"/>
    <cellStyle name="Normal" xfId="0" builtinId="0"/>
    <cellStyle name="Normal 2" xfId="85"/>
    <cellStyle name="Normal 3" xfId="102"/>
    <cellStyle name="Normal 3 2" xfId="103"/>
    <cellStyle name="Normal_Annexe 6 EN 2" xfId="110"/>
    <cellStyle name="Normal_Balance sheet - P&amp;L dec 2011 2 2" xfId="108"/>
    <cellStyle name="Normal_Q2 2007 PnL-TFT-BS_v4" xfId="60"/>
    <cellStyle name="Normal_Q2 2007 PnL-TFT-BS_v4 2 2" xfId="104"/>
    <cellStyle name="Normal_TFT communiqué" xfId="109"/>
    <cellStyle name="Note" xfId="146"/>
    <cellStyle name="Output" xfId="147"/>
    <cellStyle name="Percent" xfId="148"/>
    <cellStyle name="Pourcentage" xfId="84" builtinId="5"/>
    <cellStyle name="Pourcentage 2" xfId="96"/>
    <cellStyle name="Pourcentage 2 2" xfId="100"/>
    <cellStyle name="Pourcentage 3" xfId="107"/>
    <cellStyle name="Pourcentage 3 2" xfId="105"/>
    <cellStyle name="SAPBEXaggData" xfId="61"/>
    <cellStyle name="SAPBEXaggItem" xfId="62"/>
    <cellStyle name="SAPBEXchaText" xfId="63"/>
    <cellStyle name="SAPBEXfilterDrill" xfId="64"/>
    <cellStyle name="SAPBEXfilterItem" xfId="65"/>
    <cellStyle name="SAPBEXheaderItem" xfId="66"/>
    <cellStyle name="SAPBEXheaderText" xfId="67"/>
    <cellStyle name="SAPBEXstdData" xfId="68"/>
    <cellStyle name="SAPBEXstdItem" xfId="69"/>
    <cellStyle name="SAPBEXtitle" xfId="70"/>
    <cellStyle name="Satisfaisant" xfId="71" builtinId="26" customBuiltin="1"/>
    <cellStyle name="Sortie" xfId="72" builtinId="21" customBuiltin="1"/>
    <cellStyle name="Style 1" xfId="73"/>
    <cellStyle name="Style 1 2" xfId="95"/>
    <cellStyle name="Texte explicatif" xfId="74" builtinId="53" customBuiltin="1"/>
    <cellStyle name="Title" xfId="149"/>
    <cellStyle name="Titre" xfId="75" builtinId="15" customBuiltin="1"/>
    <cellStyle name="Titre 1" xfId="76" builtinId="16" customBuiltin="1"/>
    <cellStyle name="Titre 2" xfId="77" builtinId="17" customBuiltin="1"/>
    <cellStyle name="Titre 3" xfId="78" builtinId="18" customBuiltin="1"/>
    <cellStyle name="Titre 4" xfId="79" builtinId="19" customBuiltin="1"/>
    <cellStyle name="Total" xfId="80" builtinId="25" customBuiltin="1"/>
    <cellStyle name="Vérification" xfId="81" builtinId="23" customBuiltin="1"/>
    <cellStyle name="Währung [0]_Abbreviations" xfId="82"/>
    <cellStyle name="Währung_Abbreviations" xfId="83"/>
    <cellStyle name="Warning Text" xfId="15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FE5D2"/>
      <color rgb="FFCDD3EB"/>
      <color rgb="FFD4E0A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soph/2004.12/Palier%20Aventis/Goodwill%203rd%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esorerie/R&#233;sultat%20de%20Change/Position%20de%20change/2009/0809/Sous_Jacent/ENGA_H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ches\Fixing\change\Fix2004\Fixquotidien\Fixquotidien0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j/Desktop/Karla%20JOULAIN/MISSIONS/SANOFI/SANOFI%202003/05%20-%20IFC%20SANOFI%202003/SFAS/SFAS%20RD/SFAS_132_01-D&#233;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iasseExcel/RecepLiasseExcel/Re&#231;uExcel/conso/S4014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JLR\2005\Juin%202005\EPS%20IFRS%20juin%202005%20(dilu&#2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j/Desktop/Karla%20JOULAIN/MISSIONS/SANOFI/SANOFI%202003/05%20-%20IFC%20SANOFI%202003/SFAS/SFAS%20IFC%202002%20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nsoph/2005.06/R-%20Brochures/R2-%20Brochure%20IFRS/Notes%20A%20Schaeffer/3-%20TFT/3.1%20-%20Notes%20aux%20Etats%20Financiers/2004.12/Hierarchie%20Acce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soph/2005.06/R-%20Brochures/R2-%20Brochure%20IFRS/Notes%20A%20Schaeffer/3-%20TFT/3.1%20-%20Notes%20aux%20Etats%20Financiers/2004.06/Hierarchie%20Acc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
      <sheetName val="valeur"/>
      <sheetName val="082004"/>
    </sheetNames>
    <sheetDataSet>
      <sheetData sheetId="0">
        <row r="4">
          <cell r="B4" t="str">
            <v>Date</v>
          </cell>
        </row>
      </sheetData>
      <sheetData sheetId="1">
        <row r="4">
          <cell r="B4" t="str">
            <v>Date</v>
          </cell>
          <cell r="C4" t="str">
            <v>AED</v>
          </cell>
          <cell r="D4" t="str">
            <v>BRL</v>
          </cell>
          <cell r="E4" t="str">
            <v>CNY</v>
          </cell>
          <cell r="F4" t="str">
            <v>IDR</v>
          </cell>
          <cell r="G4" t="str">
            <v>INR</v>
          </cell>
          <cell r="H4" t="str">
            <v>MAD</v>
          </cell>
          <cell r="I4" t="str">
            <v>MXN</v>
          </cell>
          <cell r="J4" t="str">
            <v>MYR</v>
          </cell>
          <cell r="K4" t="str">
            <v>PHP</v>
          </cell>
          <cell r="L4" t="str">
            <v>RUB</v>
          </cell>
          <cell r="M4" t="str">
            <v>SAR</v>
          </cell>
          <cell r="N4" t="str">
            <v>THB</v>
          </cell>
          <cell r="O4" t="str">
            <v>TND</v>
          </cell>
          <cell r="P4" t="str">
            <v>TWD</v>
          </cell>
        </row>
        <row r="5">
          <cell r="B5">
            <v>0</v>
          </cell>
          <cell r="C5">
            <v>1</v>
          </cell>
          <cell r="D5">
            <v>2</v>
          </cell>
          <cell r="E5">
            <v>3</v>
          </cell>
          <cell r="F5">
            <v>4</v>
          </cell>
          <cell r="G5">
            <v>5</v>
          </cell>
          <cell r="H5">
            <v>6</v>
          </cell>
          <cell r="I5">
            <v>7</v>
          </cell>
          <cell r="J5">
            <v>8</v>
          </cell>
          <cell r="K5">
            <v>9</v>
          </cell>
          <cell r="L5">
            <v>10</v>
          </cell>
          <cell r="M5">
            <v>11</v>
          </cell>
          <cell r="N5">
            <v>12</v>
          </cell>
          <cell r="O5">
            <v>13</v>
          </cell>
          <cell r="P5">
            <v>14</v>
          </cell>
        </row>
        <row r="6">
          <cell r="B6">
            <v>38198</v>
          </cell>
          <cell r="C6">
            <v>4.4212999999999996</v>
          </cell>
          <cell r="D6">
            <v>3.6562000000000001</v>
          </cell>
          <cell r="E6">
            <v>9.9647000000000006</v>
          </cell>
          <cell r="F6">
            <v>11042.4</v>
          </cell>
          <cell r="G6">
            <v>55.95</v>
          </cell>
          <cell r="H6">
            <v>10.951000000000001</v>
          </cell>
          <cell r="I6">
            <v>13.7431</v>
          </cell>
          <cell r="J6">
            <v>4.5804</v>
          </cell>
          <cell r="K6">
            <v>67.358000000000004</v>
          </cell>
          <cell r="L6">
            <v>35.053199999999997</v>
          </cell>
          <cell r="M6">
            <v>4.5148999999999999</v>
          </cell>
          <cell r="N6">
            <v>49.779000000000003</v>
          </cell>
          <cell r="O6">
            <v>1.5353000000000001</v>
          </cell>
          <cell r="P6">
            <v>41.095999999999997</v>
          </cell>
        </row>
        <row r="7">
          <cell r="B7">
            <v>38201</v>
          </cell>
          <cell r="C7">
            <v>4.4272</v>
          </cell>
          <cell r="D7">
            <v>3.6732</v>
          </cell>
          <cell r="E7">
            <v>9.9779</v>
          </cell>
          <cell r="F7">
            <v>10993.16</v>
          </cell>
          <cell r="G7">
            <v>55.92</v>
          </cell>
          <cell r="H7">
            <v>10.958500000000001</v>
          </cell>
          <cell r="I7">
            <v>13.767099999999999</v>
          </cell>
          <cell r="J7">
            <v>4.5892999999999997</v>
          </cell>
          <cell r="K7">
            <v>67.242999999999995</v>
          </cell>
          <cell r="L7">
            <v>35.160899999999998</v>
          </cell>
          <cell r="M7">
            <v>4.5209000000000001</v>
          </cell>
          <cell r="N7" t="str">
            <v/>
          </cell>
          <cell r="O7">
            <v>1.5356000000000001</v>
          </cell>
          <cell r="P7">
            <v>41.110999999999997</v>
          </cell>
        </row>
        <row r="8">
          <cell r="B8">
            <v>38202</v>
          </cell>
          <cell r="C8">
            <v>4.4150999999999998</v>
          </cell>
          <cell r="D8">
            <v>3.6690999999999998</v>
          </cell>
          <cell r="E8">
            <v>9.9505999999999997</v>
          </cell>
          <cell r="F8">
            <v>10991.87</v>
          </cell>
          <cell r="G8">
            <v>55.61</v>
          </cell>
          <cell r="H8">
            <v>10.955</v>
          </cell>
          <cell r="I8">
            <v>13.726100000000001</v>
          </cell>
          <cell r="J8">
            <v>4.5659000000000001</v>
          </cell>
          <cell r="K8">
            <v>67.161000000000001</v>
          </cell>
          <cell r="L8">
            <v>35.057400000000001</v>
          </cell>
          <cell r="M8">
            <v>4.5086000000000004</v>
          </cell>
          <cell r="N8">
            <v>49.71</v>
          </cell>
          <cell r="O8">
            <v>1.5329999999999999</v>
          </cell>
          <cell r="P8">
            <v>40.994999999999997</v>
          </cell>
        </row>
        <row r="9">
          <cell r="B9">
            <v>38203</v>
          </cell>
          <cell r="C9">
            <v>4.4008000000000003</v>
          </cell>
          <cell r="D9">
            <v>3.6596000000000002</v>
          </cell>
          <cell r="E9">
            <v>9.9177</v>
          </cell>
          <cell r="F9">
            <v>11048.95</v>
          </cell>
          <cell r="G9">
            <v>55.76</v>
          </cell>
          <cell r="H9">
            <v>10.942500000000001</v>
          </cell>
          <cell r="I9">
            <v>13.7235</v>
          </cell>
          <cell r="J9">
            <v>4.5656999999999996</v>
          </cell>
          <cell r="K9">
            <v>66.984999999999999</v>
          </cell>
          <cell r="L9">
            <v>35.084600000000002</v>
          </cell>
          <cell r="M9">
            <v>4.4939</v>
          </cell>
          <cell r="N9">
            <v>49.64</v>
          </cell>
          <cell r="O9">
            <v>1.5331999999999999</v>
          </cell>
          <cell r="P9">
            <v>40.950000000000003</v>
          </cell>
        </row>
        <row r="10">
          <cell r="B10">
            <v>38204</v>
          </cell>
          <cell r="C10">
            <v>4.4223999999999997</v>
          </cell>
          <cell r="D10">
            <v>3.6957</v>
          </cell>
          <cell r="E10">
            <v>9.9665999999999997</v>
          </cell>
          <cell r="F10">
            <v>11087.85</v>
          </cell>
          <cell r="G10">
            <v>55.9</v>
          </cell>
          <cell r="H10">
            <v>10.954000000000001</v>
          </cell>
          <cell r="I10">
            <v>13.757400000000001</v>
          </cell>
          <cell r="J10">
            <v>4.5823</v>
          </cell>
          <cell r="K10">
            <v>67.17</v>
          </cell>
          <cell r="L10">
            <v>35.195099999999996</v>
          </cell>
          <cell r="M10">
            <v>4.5159000000000002</v>
          </cell>
          <cell r="N10">
            <v>49.923000000000002</v>
          </cell>
          <cell r="O10">
            <v>1.5349999999999999</v>
          </cell>
          <cell r="P10">
            <v>41.128999999999998</v>
          </cell>
        </row>
        <row r="11">
          <cell r="B11">
            <v>38205</v>
          </cell>
          <cell r="C11">
            <v>4.4305000000000003</v>
          </cell>
          <cell r="D11">
            <v>3.6577999999999999</v>
          </cell>
          <cell r="E11">
            <v>9.9847999999999999</v>
          </cell>
          <cell r="F11">
            <v>11088.5</v>
          </cell>
          <cell r="G11">
            <v>56.06</v>
          </cell>
          <cell r="H11">
            <v>10.987</v>
          </cell>
          <cell r="I11">
            <v>13.759</v>
          </cell>
          <cell r="J11">
            <v>4.5815000000000001</v>
          </cell>
          <cell r="K11">
            <v>67.215000000000003</v>
          </cell>
          <cell r="L11">
            <v>35.250700000000002</v>
          </cell>
          <cell r="M11">
            <v>4.5242000000000004</v>
          </cell>
          <cell r="N11">
            <v>50.02</v>
          </cell>
          <cell r="O11">
            <v>1.5354000000000001</v>
          </cell>
          <cell r="P11">
            <v>41.206000000000003</v>
          </cell>
        </row>
        <row r="12">
          <cell r="B12">
            <v>38208</v>
          </cell>
          <cell r="C12">
            <v>4.4977</v>
          </cell>
          <cell r="D12">
            <v>3.7219000000000002</v>
          </cell>
          <cell r="E12">
            <v>10.136699999999999</v>
          </cell>
          <cell r="F12">
            <v>11237.47</v>
          </cell>
          <cell r="G12">
            <v>56.96</v>
          </cell>
          <cell r="H12">
            <v>10.992000000000001</v>
          </cell>
          <cell r="I12">
            <v>13.967700000000001</v>
          </cell>
          <cell r="J12">
            <v>4.6600999999999999</v>
          </cell>
          <cell r="K12">
            <v>68.227999999999994</v>
          </cell>
          <cell r="L12">
            <v>35.929600000000001</v>
          </cell>
          <cell r="M12">
            <v>4.5929000000000002</v>
          </cell>
          <cell r="N12">
            <v>50.683</v>
          </cell>
          <cell r="O12">
            <v>1.5450999999999999</v>
          </cell>
          <cell r="P12">
            <v>41.77</v>
          </cell>
        </row>
        <row r="13">
          <cell r="B13">
            <v>38209</v>
          </cell>
          <cell r="C13">
            <v>4.5095000000000001</v>
          </cell>
          <cell r="D13">
            <v>3.7181000000000002</v>
          </cell>
          <cell r="E13">
            <v>10.1633</v>
          </cell>
          <cell r="F13">
            <v>11303.75</v>
          </cell>
          <cell r="G13">
            <v>57.03</v>
          </cell>
          <cell r="H13">
            <v>10.994999999999999</v>
          </cell>
          <cell r="I13">
            <v>14.018000000000001</v>
          </cell>
          <cell r="J13">
            <v>4.6654999999999998</v>
          </cell>
          <cell r="K13">
            <v>68.344999999999999</v>
          </cell>
          <cell r="L13">
            <v>35.918999999999997</v>
          </cell>
          <cell r="M13">
            <v>4.6048</v>
          </cell>
          <cell r="N13">
            <v>50.832999999999998</v>
          </cell>
          <cell r="O13">
            <v>1.5465</v>
          </cell>
          <cell r="P13">
            <v>41.869</v>
          </cell>
        </row>
        <row r="14">
          <cell r="B14">
            <v>38210</v>
          </cell>
          <cell r="C14">
            <v>4.4926000000000004</v>
          </cell>
          <cell r="D14">
            <v>3.7139000000000002</v>
          </cell>
          <cell r="E14">
            <v>10.124599999999999</v>
          </cell>
          <cell r="F14">
            <v>11301.92</v>
          </cell>
          <cell r="G14">
            <v>56.73</v>
          </cell>
          <cell r="H14">
            <v>10.986499999999999</v>
          </cell>
          <cell r="I14">
            <v>13.981400000000001</v>
          </cell>
          <cell r="J14">
            <v>4.6441999999999997</v>
          </cell>
          <cell r="K14">
            <v>68.063999999999993</v>
          </cell>
          <cell r="L14">
            <v>35.801400000000001</v>
          </cell>
          <cell r="M14">
            <v>4.5876000000000001</v>
          </cell>
          <cell r="N14">
            <v>50.768999999999998</v>
          </cell>
          <cell r="O14">
            <v>1.5446</v>
          </cell>
          <cell r="P14">
            <v>41.762999999999998</v>
          </cell>
        </row>
        <row r="15">
          <cell r="B15">
            <v>38211</v>
          </cell>
          <cell r="C15">
            <v>4.5010000000000003</v>
          </cell>
          <cell r="D15">
            <v>3.7197</v>
          </cell>
          <cell r="E15">
            <v>10.143700000000001</v>
          </cell>
          <cell r="F15">
            <v>11300.88</v>
          </cell>
          <cell r="G15">
            <v>56.61</v>
          </cell>
          <cell r="H15">
            <v>10.994</v>
          </cell>
          <cell r="I15">
            <v>14.0101</v>
          </cell>
          <cell r="J15">
            <v>4.6600999999999999</v>
          </cell>
          <cell r="K15">
            <v>68.228999999999999</v>
          </cell>
          <cell r="L15">
            <v>35.833799999999997</v>
          </cell>
          <cell r="M15">
            <v>4.5961999999999996</v>
          </cell>
          <cell r="N15" t="str">
            <v/>
          </cell>
          <cell r="O15">
            <v>1.5458000000000001</v>
          </cell>
          <cell r="P15">
            <v>41.841999999999999</v>
          </cell>
        </row>
        <row r="16">
          <cell r="B16">
            <v>38212</v>
          </cell>
          <cell r="C16">
            <v>4.4874000000000001</v>
          </cell>
          <cell r="D16">
            <v>3.6901000000000002</v>
          </cell>
          <cell r="E16">
            <v>10.113099999999999</v>
          </cell>
          <cell r="F16">
            <v>11333.43</v>
          </cell>
          <cell r="G16">
            <v>56.42</v>
          </cell>
          <cell r="H16">
            <v>11.000999999999999</v>
          </cell>
          <cell r="I16">
            <v>13.910399999999999</v>
          </cell>
          <cell r="J16">
            <v>4.6355000000000004</v>
          </cell>
          <cell r="K16">
            <v>68.034999999999997</v>
          </cell>
          <cell r="L16">
            <v>35.720999999999997</v>
          </cell>
          <cell r="M16">
            <v>4.5823</v>
          </cell>
          <cell r="N16">
            <v>50.777000000000001</v>
          </cell>
          <cell r="O16" t="str">
            <v/>
          </cell>
          <cell r="P16">
            <v>41.779000000000003</v>
          </cell>
        </row>
        <row r="17">
          <cell r="B17">
            <v>38215</v>
          </cell>
          <cell r="C17">
            <v>4.5308000000000002</v>
          </cell>
          <cell r="D17">
            <v>3.7097000000000002</v>
          </cell>
          <cell r="E17">
            <v>10.2112</v>
          </cell>
          <cell r="F17">
            <v>11444.87</v>
          </cell>
          <cell r="G17">
            <v>57.24</v>
          </cell>
          <cell r="H17">
            <v>11.005000000000001</v>
          </cell>
          <cell r="I17">
            <v>14.037699999999999</v>
          </cell>
          <cell r="J17">
            <v>4.6901999999999999</v>
          </cell>
          <cell r="K17">
            <v>68.754000000000005</v>
          </cell>
          <cell r="L17">
            <v>36.122399999999999</v>
          </cell>
          <cell r="M17">
            <v>4.6265999999999998</v>
          </cell>
          <cell r="N17">
            <v>51.243000000000002</v>
          </cell>
          <cell r="O17">
            <v>1.5492999999999999</v>
          </cell>
          <cell r="P17">
            <v>42.186</v>
          </cell>
        </row>
        <row r="18">
          <cell r="B18">
            <v>38216</v>
          </cell>
          <cell r="C18">
            <v>4.5311000000000003</v>
          </cell>
          <cell r="D18">
            <v>3.6951999999999998</v>
          </cell>
          <cell r="E18">
            <v>10.211499999999999</v>
          </cell>
          <cell r="F18" t="str">
            <v/>
          </cell>
          <cell r="G18">
            <v>57.34</v>
          </cell>
          <cell r="H18">
            <v>11.005000000000001</v>
          </cell>
          <cell r="I18">
            <v>13.9901</v>
          </cell>
          <cell r="J18">
            <v>4.6905999999999999</v>
          </cell>
          <cell r="K18">
            <v>68.741</v>
          </cell>
          <cell r="L18">
            <v>36.11</v>
          </cell>
          <cell r="M18">
            <v>4.6205999999999996</v>
          </cell>
          <cell r="N18">
            <v>51.213999999999999</v>
          </cell>
          <cell r="O18">
            <v>1.5492999999999999</v>
          </cell>
          <cell r="P18">
            <v>42.180999999999997</v>
          </cell>
        </row>
        <row r="19">
          <cell r="B19">
            <v>38217</v>
          </cell>
          <cell r="C19">
            <v>4.5286</v>
          </cell>
          <cell r="D19">
            <v>3.6783000000000001</v>
          </cell>
          <cell r="E19">
            <v>10.206</v>
          </cell>
          <cell r="F19">
            <v>11426.38</v>
          </cell>
          <cell r="G19">
            <v>57.31</v>
          </cell>
          <cell r="H19">
            <v>11.000999999999999</v>
          </cell>
          <cell r="I19">
            <v>14.007999999999999</v>
          </cell>
          <cell r="J19">
            <v>4.6853999999999996</v>
          </cell>
          <cell r="K19">
            <v>68.781999999999996</v>
          </cell>
          <cell r="L19">
            <v>36.124600000000001</v>
          </cell>
          <cell r="M19">
            <v>4.6180000000000003</v>
          </cell>
          <cell r="N19">
            <v>51.165999999999997</v>
          </cell>
          <cell r="O19">
            <v>1.5488999999999999</v>
          </cell>
          <cell r="P19">
            <v>42.146000000000001</v>
          </cell>
        </row>
        <row r="20">
          <cell r="B20">
            <v>38218</v>
          </cell>
          <cell r="C20">
            <v>4.5388000000000002</v>
          </cell>
          <cell r="D20">
            <v>3.6903999999999999</v>
          </cell>
          <cell r="E20">
            <v>10.229200000000001</v>
          </cell>
          <cell r="F20">
            <v>11423.92</v>
          </cell>
          <cell r="G20">
            <v>57.21</v>
          </cell>
          <cell r="H20">
            <v>11.01</v>
          </cell>
          <cell r="I20">
            <v>14.040800000000001</v>
          </cell>
          <cell r="J20">
            <v>4.6993</v>
          </cell>
          <cell r="K20">
            <v>68.914000000000001</v>
          </cell>
          <cell r="L20">
            <v>36.078800000000001</v>
          </cell>
          <cell r="M20">
            <v>4.6284999999999998</v>
          </cell>
          <cell r="N20">
            <v>51.268999999999998</v>
          </cell>
          <cell r="O20">
            <v>1.5506</v>
          </cell>
          <cell r="P20">
            <v>42.106999999999999</v>
          </cell>
        </row>
        <row r="21">
          <cell r="B21">
            <v>38219</v>
          </cell>
          <cell r="C21">
            <v>4.5145999999999997</v>
          </cell>
          <cell r="D21">
            <v>3.6461000000000001</v>
          </cell>
          <cell r="E21">
            <v>10.1745</v>
          </cell>
          <cell r="F21">
            <v>11417.05</v>
          </cell>
          <cell r="G21">
            <v>56.867400000000004</v>
          </cell>
          <cell r="H21" t="str">
            <v/>
          </cell>
          <cell r="I21">
            <v>13.9283</v>
          </cell>
          <cell r="J21">
            <v>4.6887999999999996</v>
          </cell>
          <cell r="K21">
            <v>68.497</v>
          </cell>
          <cell r="L21">
            <v>36.142099999999999</v>
          </cell>
          <cell r="M21">
            <v>4.6037999999999997</v>
          </cell>
          <cell r="N21">
            <v>50.935000000000002</v>
          </cell>
          <cell r="O21">
            <v>1.5489999999999999</v>
          </cell>
          <cell r="P21">
            <v>41.853000000000002</v>
          </cell>
        </row>
        <row r="22">
          <cell r="B22">
            <v>38222</v>
          </cell>
          <cell r="C22">
            <v>4.4988000000000001</v>
          </cell>
          <cell r="D22">
            <v>3.6297000000000001</v>
          </cell>
          <cell r="E22">
            <v>10.1387</v>
          </cell>
          <cell r="F22">
            <v>11364.75</v>
          </cell>
          <cell r="G22">
            <v>56.87</v>
          </cell>
          <cell r="H22">
            <v>10.987</v>
          </cell>
          <cell r="I22">
            <v>13.9466</v>
          </cell>
          <cell r="J22">
            <v>4.6603000000000003</v>
          </cell>
          <cell r="K22">
            <v>68.415999999999997</v>
          </cell>
          <cell r="L22">
            <v>35.958300000000001</v>
          </cell>
          <cell r="M22">
            <v>4.5940000000000003</v>
          </cell>
          <cell r="N22">
            <v>50.765000000000001</v>
          </cell>
          <cell r="O22">
            <v>1.5458000000000001</v>
          </cell>
          <cell r="P22">
            <v>41.732999999999997</v>
          </cell>
        </row>
        <row r="23">
          <cell r="B23">
            <v>38223</v>
          </cell>
          <cell r="C23">
            <v>4.4580000000000002</v>
          </cell>
          <cell r="D23">
            <v>3.5871</v>
          </cell>
          <cell r="E23">
            <v>10.046799999999999</v>
          </cell>
          <cell r="F23">
            <v>11271.96</v>
          </cell>
          <cell r="G23">
            <v>56.25</v>
          </cell>
          <cell r="H23">
            <v>10.9655</v>
          </cell>
          <cell r="I23">
            <v>13.8108</v>
          </cell>
          <cell r="J23">
            <v>4.6200999999999999</v>
          </cell>
          <cell r="K23">
            <v>67.947999999999993</v>
          </cell>
          <cell r="L23">
            <v>35.512</v>
          </cell>
          <cell r="M23">
            <v>4.5523999999999996</v>
          </cell>
          <cell r="N23">
            <v>50.192999999999998</v>
          </cell>
          <cell r="O23">
            <v>1.5412999999999999</v>
          </cell>
          <cell r="P23">
            <v>41.335000000000001</v>
          </cell>
        </row>
        <row r="24">
          <cell r="B24">
            <v>38224</v>
          </cell>
          <cell r="C24">
            <v>4.4367000000000001</v>
          </cell>
          <cell r="D24">
            <v>3.5651000000000002</v>
          </cell>
          <cell r="E24">
            <v>9.9990000000000006</v>
          </cell>
          <cell r="F24">
            <v>11185.1</v>
          </cell>
          <cell r="G24">
            <v>55.98</v>
          </cell>
          <cell r="H24">
            <v>10.961499999999999</v>
          </cell>
          <cell r="I24">
            <v>13.721299999999999</v>
          </cell>
          <cell r="J24">
            <v>4.5960000000000001</v>
          </cell>
          <cell r="K24">
            <v>67.707999999999998</v>
          </cell>
          <cell r="L24">
            <v>35.315399999999997</v>
          </cell>
          <cell r="M24">
            <v>4.5305999999999997</v>
          </cell>
          <cell r="N24">
            <v>50.146000000000001</v>
          </cell>
          <cell r="O24">
            <v>1.5387</v>
          </cell>
          <cell r="P24">
            <v>41.158000000000001</v>
          </cell>
        </row>
        <row r="25">
          <cell r="B25">
            <v>38225</v>
          </cell>
          <cell r="C25">
            <v>4.4436999999999998</v>
          </cell>
          <cell r="D25">
            <v>3.5756000000000001</v>
          </cell>
          <cell r="E25">
            <v>10.014799999999999</v>
          </cell>
          <cell r="F25">
            <v>11223.73</v>
          </cell>
          <cell r="G25">
            <v>55.94</v>
          </cell>
          <cell r="H25">
            <v>10.958</v>
          </cell>
          <cell r="I25">
            <v>13.7402</v>
          </cell>
          <cell r="J25">
            <v>4.5880000000000001</v>
          </cell>
          <cell r="K25">
            <v>67.826999999999998</v>
          </cell>
          <cell r="L25">
            <v>35.268799999999999</v>
          </cell>
          <cell r="M25">
            <v>4.5377000000000001</v>
          </cell>
          <cell r="N25">
            <v>50.451000000000001</v>
          </cell>
          <cell r="O25">
            <v>1.5376000000000001</v>
          </cell>
          <cell r="P25">
            <v>41.231000000000002</v>
          </cell>
        </row>
        <row r="26">
          <cell r="B26">
            <v>38226</v>
          </cell>
          <cell r="C26">
            <v>4.4382000000000001</v>
          </cell>
          <cell r="D26">
            <v>3.5699000000000001</v>
          </cell>
          <cell r="E26">
            <v>10.0022</v>
          </cell>
          <cell r="F26">
            <v>11251.21</v>
          </cell>
          <cell r="G26">
            <v>56.13</v>
          </cell>
          <cell r="H26">
            <v>10.9625</v>
          </cell>
          <cell r="I26">
            <v>13.755800000000001</v>
          </cell>
          <cell r="J26">
            <v>4.5972999999999997</v>
          </cell>
          <cell r="K26">
            <v>67.856999999999999</v>
          </cell>
          <cell r="L26">
            <v>35.4634</v>
          </cell>
          <cell r="M26">
            <v>4.5320999999999998</v>
          </cell>
          <cell r="N26">
            <v>50.296999999999997</v>
          </cell>
          <cell r="O26">
            <v>1.5379</v>
          </cell>
          <cell r="P26">
            <v>41.167999999999999</v>
          </cell>
        </row>
        <row r="27">
          <cell r="B27">
            <v>38229</v>
          </cell>
          <cell r="C27">
            <v>4.4242999999999997</v>
          </cell>
          <cell r="D27">
            <v>3.5478000000000001</v>
          </cell>
          <cell r="E27">
            <v>9.9711999999999996</v>
          </cell>
          <cell r="F27">
            <v>11215.35</v>
          </cell>
          <cell r="G27">
            <v>55.68</v>
          </cell>
          <cell r="H27">
            <v>10.954499999999999</v>
          </cell>
          <cell r="I27">
            <v>13.7456</v>
          </cell>
          <cell r="J27">
            <v>4.5788000000000002</v>
          </cell>
          <cell r="K27">
            <v>67.715999999999994</v>
          </cell>
          <cell r="L27">
            <v>35.146299999999997</v>
          </cell>
          <cell r="M27">
            <v>4.5179</v>
          </cell>
          <cell r="N27">
            <v>50.192999999999998</v>
          </cell>
          <cell r="O27">
            <v>1.5366</v>
          </cell>
          <cell r="P27">
            <v>41.055</v>
          </cell>
        </row>
        <row r="28">
          <cell r="B28">
            <v>38230</v>
          </cell>
          <cell r="C28">
            <v>4.4478</v>
          </cell>
          <cell r="D28">
            <v>3.5461</v>
          </cell>
          <cell r="E28">
            <v>10.0237</v>
          </cell>
          <cell r="F28">
            <v>11265.44</v>
          </cell>
          <cell r="G28">
            <v>56</v>
          </cell>
          <cell r="H28">
            <v>10.965999999999999</v>
          </cell>
          <cell r="I28">
            <v>13.779299999999999</v>
          </cell>
          <cell r="J28">
            <v>4.5788000000000002</v>
          </cell>
          <cell r="K28">
            <v>68.015000000000001</v>
          </cell>
          <cell r="L28">
            <v>35.371299999999998</v>
          </cell>
          <cell r="M28">
            <v>4.5419999999999998</v>
          </cell>
          <cell r="N28">
            <v>50.435000000000002</v>
          </cell>
          <cell r="O28">
            <v>1.538</v>
          </cell>
          <cell r="P28">
            <v>41.241999999999997</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Nbre actions"/>
      <sheetName val="Actions propres"/>
      <sheetName val="Cap S001"/>
      <sheetName val="Sop-0"/>
      <sheetName val="Sop-1"/>
      <sheetName val="Sop-2"/>
      <sheetName val="Sop-3"/>
      <sheetName val="Cours a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44"/>
  <sheetViews>
    <sheetView showGridLines="0" zoomScale="85" zoomScaleNormal="85" zoomScaleSheetLayoutView="85" workbookViewId="0">
      <selection sqref="A1:T1"/>
    </sheetView>
  </sheetViews>
  <sheetFormatPr baseColWidth="10" defaultColWidth="9.140625" defaultRowHeight="12.75"/>
  <cols>
    <col min="1" max="1" width="50.7109375" style="68" customWidth="1"/>
    <col min="2" max="3" width="12.7109375" style="68" customWidth="1"/>
    <col min="4" max="4" width="12.7109375" style="69" customWidth="1"/>
    <col min="5" max="5" width="1.7109375" style="70" customWidth="1"/>
    <col min="6" max="7" width="12.7109375" style="68" customWidth="1"/>
    <col min="8" max="8" width="12.7109375" style="69" customWidth="1"/>
    <col min="9" max="9" width="1.7109375" style="70" customWidth="1"/>
    <col min="10" max="11" width="12.7109375" style="68" customWidth="1"/>
    <col min="12" max="12" width="12.7109375" style="71" customWidth="1"/>
    <col min="13" max="13" width="1.7109375" style="70" customWidth="1"/>
    <col min="14" max="15" width="12.7109375" style="68" customWidth="1"/>
    <col min="16" max="16" width="12.7109375" style="71" customWidth="1"/>
    <col min="17" max="17" width="1.7109375" style="70" customWidth="1"/>
    <col min="18" max="19" width="12.7109375" style="68" customWidth="1"/>
    <col min="20" max="20" width="12.7109375" style="71" customWidth="1"/>
    <col min="21" max="16384" width="9.140625" style="65"/>
  </cols>
  <sheetData>
    <row r="1" spans="1:20" s="41" customFormat="1" ht="36.950000000000003" customHeight="1">
      <c r="A1" s="290" t="s">
        <v>122</v>
      </c>
      <c r="B1" s="290"/>
      <c r="C1" s="290"/>
      <c r="D1" s="290"/>
      <c r="E1" s="290"/>
      <c r="F1" s="290"/>
      <c r="G1" s="290"/>
      <c r="H1" s="290"/>
      <c r="I1" s="290"/>
      <c r="J1" s="290"/>
      <c r="K1" s="290"/>
      <c r="L1" s="290"/>
      <c r="M1" s="290"/>
      <c r="N1" s="290"/>
      <c r="O1" s="290"/>
      <c r="P1" s="290"/>
      <c r="Q1" s="290"/>
      <c r="R1" s="290"/>
      <c r="S1" s="290"/>
      <c r="T1" s="290"/>
    </row>
    <row r="2" spans="1:20" s="42" customFormat="1" ht="11.1" customHeight="1">
      <c r="B2" s="43"/>
      <c r="C2" s="43"/>
      <c r="D2" s="44"/>
      <c r="E2" s="43"/>
      <c r="F2" s="43"/>
      <c r="G2" s="43"/>
      <c r="H2" s="44"/>
      <c r="I2" s="43"/>
      <c r="J2" s="43"/>
      <c r="K2" s="43"/>
      <c r="L2" s="45"/>
      <c r="M2" s="43"/>
      <c r="N2" s="43"/>
      <c r="O2" s="43"/>
      <c r="P2" s="45"/>
      <c r="Q2" s="43"/>
      <c r="R2" s="43"/>
      <c r="S2" s="43"/>
      <c r="T2" s="46"/>
    </row>
    <row r="3" spans="1:20" s="47" customFormat="1" ht="25.5" customHeight="1">
      <c r="A3" s="172" t="s">
        <v>123</v>
      </c>
      <c r="B3" s="291" t="s">
        <v>18</v>
      </c>
      <c r="C3" s="291"/>
      <c r="D3" s="291"/>
      <c r="E3" s="173"/>
      <c r="F3" s="291" t="s">
        <v>92</v>
      </c>
      <c r="G3" s="291"/>
      <c r="H3" s="291"/>
      <c r="I3" s="173"/>
      <c r="J3" s="291" t="s">
        <v>19</v>
      </c>
      <c r="K3" s="291"/>
      <c r="L3" s="291"/>
      <c r="M3" s="173"/>
      <c r="N3" s="291" t="s">
        <v>107</v>
      </c>
      <c r="O3" s="291"/>
      <c r="P3" s="174"/>
      <c r="Q3" s="173"/>
      <c r="R3" s="291" t="s">
        <v>26</v>
      </c>
      <c r="S3" s="291"/>
      <c r="T3" s="291"/>
    </row>
    <row r="4" spans="1:20" s="48" customFormat="1" ht="25.5" customHeight="1">
      <c r="A4" s="175" t="s">
        <v>22</v>
      </c>
      <c r="B4" s="176" t="s">
        <v>102</v>
      </c>
      <c r="C4" s="177" t="s">
        <v>94</v>
      </c>
      <c r="D4" s="178" t="s">
        <v>24</v>
      </c>
      <c r="E4" s="173"/>
      <c r="F4" s="176" t="s">
        <v>102</v>
      </c>
      <c r="G4" s="177" t="s">
        <v>94</v>
      </c>
      <c r="H4" s="178" t="s">
        <v>24</v>
      </c>
      <c r="I4" s="173"/>
      <c r="J4" s="176" t="s">
        <v>102</v>
      </c>
      <c r="K4" s="177" t="s">
        <v>94</v>
      </c>
      <c r="L4" s="178" t="s">
        <v>24</v>
      </c>
      <c r="M4" s="173"/>
      <c r="N4" s="176" t="s">
        <v>102</v>
      </c>
      <c r="O4" s="177" t="s">
        <v>94</v>
      </c>
      <c r="P4" s="178" t="s">
        <v>24</v>
      </c>
      <c r="Q4" s="173"/>
      <c r="R4" s="176" t="s">
        <v>102</v>
      </c>
      <c r="S4" s="177" t="s">
        <v>94</v>
      </c>
      <c r="T4" s="178" t="s">
        <v>24</v>
      </c>
    </row>
    <row r="5" spans="1:20" s="49" customFormat="1" ht="21.95" customHeight="1">
      <c r="A5" s="179" t="s">
        <v>0</v>
      </c>
      <c r="B5" s="180">
        <v>12726</v>
      </c>
      <c r="C5" s="179">
        <v>12199</v>
      </c>
      <c r="D5" s="181">
        <f>IF(C5=0,0,(B5-C5)/C5)</f>
        <v>4.3200262316583325E-2</v>
      </c>
      <c r="E5" s="182"/>
      <c r="F5" s="180">
        <v>2399</v>
      </c>
      <c r="G5" s="179">
        <v>2353</v>
      </c>
      <c r="H5" s="181">
        <f>IF(G5=0,0,(F5-G5)/G5)</f>
        <v>1.9549511262218443E-2</v>
      </c>
      <c r="I5" s="182"/>
      <c r="J5" s="180">
        <v>1894</v>
      </c>
      <c r="K5" s="179">
        <v>1522</v>
      </c>
      <c r="L5" s="181">
        <f>IF(K5=0,0,(J5-K5)/K5)</f>
        <v>0.24441524310118265</v>
      </c>
      <c r="M5" s="182"/>
      <c r="N5" s="180">
        <v>0</v>
      </c>
      <c r="O5" s="180">
        <v>0</v>
      </c>
      <c r="P5" s="181">
        <f>IF(O5=0,0,(N5-O5)/O5)</f>
        <v>0</v>
      </c>
      <c r="Q5" s="182"/>
      <c r="R5" s="180">
        <v>17019</v>
      </c>
      <c r="S5" s="179">
        <v>16074</v>
      </c>
      <c r="T5" s="181">
        <f>IF(S5=0,0,(R5-S5)/S5)</f>
        <v>5.8790593505039193E-2</v>
      </c>
    </row>
    <row r="6" spans="1:20" s="47" customFormat="1" ht="21.95" customHeight="1">
      <c r="A6" s="183" t="s">
        <v>42</v>
      </c>
      <c r="B6" s="184">
        <v>129</v>
      </c>
      <c r="C6" s="185">
        <v>134</v>
      </c>
      <c r="D6" s="186">
        <f>IF(C6=0,0,(B6-C6)/C6)</f>
        <v>-3.7313432835820892E-2</v>
      </c>
      <c r="E6" s="187"/>
      <c r="F6" s="184">
        <v>1</v>
      </c>
      <c r="G6" s="188">
        <v>0</v>
      </c>
      <c r="H6" s="186">
        <f>IF(G6=0,0,(F6-G6)/G6)</f>
        <v>0</v>
      </c>
      <c r="I6" s="187"/>
      <c r="J6" s="184">
        <v>544</v>
      </c>
      <c r="K6" s="185">
        <v>399</v>
      </c>
      <c r="L6" s="186">
        <f>IF(K6=0,0,(J6-K6)/K6)</f>
        <v>0.36340852130325813</v>
      </c>
      <c r="M6" s="187"/>
      <c r="N6" s="184">
        <v>0</v>
      </c>
      <c r="O6" s="189">
        <v>0</v>
      </c>
      <c r="P6" s="186">
        <f>IF(O6=0,0,(N6-O6)/O6)</f>
        <v>0</v>
      </c>
      <c r="Q6" s="187"/>
      <c r="R6" s="184">
        <v>674</v>
      </c>
      <c r="S6" s="185">
        <v>533</v>
      </c>
      <c r="T6" s="186">
        <f>IF(S6=0,0,(R6-S6)/S6)</f>
        <v>0.26454033771106944</v>
      </c>
    </row>
    <row r="7" spans="1:20" s="50" customFormat="1" ht="21.95" customHeight="1">
      <c r="A7" s="183" t="s">
        <v>32</v>
      </c>
      <c r="B7" s="184">
        <v>-3242</v>
      </c>
      <c r="C7" s="185">
        <v>-3230</v>
      </c>
      <c r="D7" s="186">
        <f>IF(C7=0,0,(B7-C7)/C7)</f>
        <v>3.7151702786377707E-3</v>
      </c>
      <c r="E7" s="187"/>
      <c r="F7" s="184">
        <v>-773</v>
      </c>
      <c r="G7" s="185">
        <v>-763</v>
      </c>
      <c r="H7" s="186">
        <f>IF(G7=0,0,(F7-G7)/G7)</f>
        <v>1.310615989515072E-2</v>
      </c>
      <c r="I7" s="187"/>
      <c r="J7" s="184">
        <v>-1259</v>
      </c>
      <c r="K7" s="185">
        <v>-1068</v>
      </c>
      <c r="L7" s="186">
        <f>IF(K7=0,0,(J7-K7)/K7)</f>
        <v>0.17883895131086142</v>
      </c>
      <c r="M7" s="187"/>
      <c r="N7" s="184">
        <v>-111</v>
      </c>
      <c r="O7" s="185">
        <v>-105</v>
      </c>
      <c r="P7" s="186">
        <f>IF(O7=0,0,(N7-O7)/O7)</f>
        <v>5.7142857142857141E-2</v>
      </c>
      <c r="Q7" s="187"/>
      <c r="R7" s="184">
        <v>-5385</v>
      </c>
      <c r="S7" s="185">
        <v>-5166</v>
      </c>
      <c r="T7" s="186">
        <f>IF(S7=0,0,(R7-S7)/S7)</f>
        <v>4.2392566782810684E-2</v>
      </c>
    </row>
    <row r="8" spans="1:20" s="51" customFormat="1" ht="15" customHeight="1">
      <c r="A8" s="190" t="s">
        <v>34</v>
      </c>
      <c r="B8" s="191">
        <v>-0.255</v>
      </c>
      <c r="C8" s="187">
        <v>-0.26477580129518813</v>
      </c>
      <c r="D8" s="192"/>
      <c r="E8" s="193"/>
      <c r="F8" s="191">
        <v>-0.32200000000000001</v>
      </c>
      <c r="G8" s="187">
        <v>-0.32426689332766678</v>
      </c>
      <c r="H8" s="192"/>
      <c r="I8" s="193"/>
      <c r="J8" s="191">
        <v>-0.66500000000000004</v>
      </c>
      <c r="K8" s="187">
        <v>-0.70170827858081475</v>
      </c>
      <c r="L8" s="192"/>
      <c r="M8" s="193"/>
      <c r="N8" s="191"/>
      <c r="O8" s="187"/>
      <c r="P8" s="192"/>
      <c r="Q8" s="193"/>
      <c r="R8" s="191">
        <v>-0.316</v>
      </c>
      <c r="S8" s="187">
        <v>-0.32138857782754759</v>
      </c>
      <c r="T8" s="192"/>
    </row>
    <row r="9" spans="1:20" s="52" customFormat="1" ht="21.95" customHeight="1">
      <c r="A9" s="194" t="s">
        <v>27</v>
      </c>
      <c r="B9" s="195">
        <v>9613</v>
      </c>
      <c r="C9" s="196">
        <v>9103</v>
      </c>
      <c r="D9" s="181">
        <f>IF(C9=0,0,(B9-C9)/C9)</f>
        <v>5.6025486103482368E-2</v>
      </c>
      <c r="E9" s="182"/>
      <c r="F9" s="195">
        <v>1627</v>
      </c>
      <c r="G9" s="196">
        <v>1590</v>
      </c>
      <c r="H9" s="181">
        <f>IF(G9=0,0,(F9-G9)/G9)</f>
        <v>2.3270440251572325E-2</v>
      </c>
      <c r="I9" s="182"/>
      <c r="J9" s="195">
        <v>1179</v>
      </c>
      <c r="K9" s="196">
        <v>853</v>
      </c>
      <c r="L9" s="181">
        <f>IF(K9=0,0,(J9-K9)/K9)</f>
        <v>0.3821805392731536</v>
      </c>
      <c r="M9" s="182"/>
      <c r="N9" s="195">
        <v>-111</v>
      </c>
      <c r="O9" s="196">
        <v>-105</v>
      </c>
      <c r="P9" s="181">
        <f>IF(O9=0,0,(N9-O9)/O9)</f>
        <v>5.7142857142857141E-2</v>
      </c>
      <c r="Q9" s="182"/>
      <c r="R9" s="195">
        <v>12308</v>
      </c>
      <c r="S9" s="196">
        <v>11441</v>
      </c>
      <c r="T9" s="181">
        <f>IF(S9=0,0,(R9-S9)/S9)</f>
        <v>7.5780089153046057E-2</v>
      </c>
    </row>
    <row r="10" spans="1:20" s="53" customFormat="1" ht="15" customHeight="1">
      <c r="A10" s="197" t="s">
        <v>20</v>
      </c>
      <c r="B10" s="198">
        <v>0.755</v>
      </c>
      <c r="C10" s="182">
        <v>0.74620870563160913</v>
      </c>
      <c r="D10" s="199"/>
      <c r="E10" s="200"/>
      <c r="F10" s="198">
        <v>0.67800000000000005</v>
      </c>
      <c r="G10" s="182">
        <v>0.67573310667233322</v>
      </c>
      <c r="H10" s="199"/>
      <c r="I10" s="200"/>
      <c r="J10" s="198">
        <v>0.622</v>
      </c>
      <c r="K10" s="182">
        <v>0.56044678055190533</v>
      </c>
      <c r="L10" s="199"/>
      <c r="M10" s="200"/>
      <c r="N10" s="198"/>
      <c r="O10" s="182"/>
      <c r="P10" s="199"/>
      <c r="Q10" s="200"/>
      <c r="R10" s="198">
        <v>0.72299999999999998</v>
      </c>
      <c r="S10" s="182">
        <v>0.71177056115465975</v>
      </c>
      <c r="T10" s="199"/>
    </row>
    <row r="11" spans="1:20" s="50" customFormat="1" ht="21.95" customHeight="1">
      <c r="A11" s="183" t="s">
        <v>33</v>
      </c>
      <c r="B11" s="184">
        <v>-2306</v>
      </c>
      <c r="C11" s="185">
        <v>-2113</v>
      </c>
      <c r="D11" s="186">
        <f>IF(C11=0,0,(B11-C11)/C11)</f>
        <v>9.1339327969711309E-2</v>
      </c>
      <c r="E11" s="187"/>
      <c r="F11" s="184">
        <v>-70</v>
      </c>
      <c r="G11" s="185">
        <v>-58</v>
      </c>
      <c r="H11" s="186">
        <f>IF(G11=0,0,(F11-G11)/G11)</f>
        <v>0.20689655172413793</v>
      </c>
      <c r="I11" s="187"/>
      <c r="J11" s="184">
        <v>-302</v>
      </c>
      <c r="K11" s="185">
        <v>-268</v>
      </c>
      <c r="L11" s="186">
        <f>IF(K11=0,0,(J11-K11)/K11)</f>
        <v>0.12686567164179105</v>
      </c>
      <c r="M11" s="187"/>
      <c r="N11" s="184">
        <v>-295</v>
      </c>
      <c r="O11" s="185">
        <v>-316</v>
      </c>
      <c r="P11" s="186">
        <f>IF(O11=0,0,(N11-O11)/O11)</f>
        <v>-6.6455696202531639E-2</v>
      </c>
      <c r="Q11" s="187"/>
      <c r="R11" s="184">
        <v>-2973</v>
      </c>
      <c r="S11" s="185">
        <v>-2755</v>
      </c>
      <c r="T11" s="186">
        <f>IF(S11=0,0,(R11-S11)/S11)</f>
        <v>7.9128856624319413E-2</v>
      </c>
    </row>
    <row r="12" spans="1:20" s="51" customFormat="1" ht="15" customHeight="1">
      <c r="A12" s="190" t="s">
        <v>34</v>
      </c>
      <c r="B12" s="191">
        <v>-0.18099999999999999</v>
      </c>
      <c r="C12" s="187">
        <v>-0.17321091892778095</v>
      </c>
      <c r="D12" s="192"/>
      <c r="E12" s="193"/>
      <c r="F12" s="191">
        <v>-2.9000000000000001E-2</v>
      </c>
      <c r="G12" s="187">
        <v>-2.4649383765405864E-2</v>
      </c>
      <c r="H12" s="192"/>
      <c r="I12" s="193"/>
      <c r="J12" s="191">
        <v>-0.159</v>
      </c>
      <c r="K12" s="187">
        <v>-0.17608409986859397</v>
      </c>
      <c r="L12" s="192"/>
      <c r="M12" s="193"/>
      <c r="N12" s="191"/>
      <c r="O12" s="187"/>
      <c r="P12" s="192"/>
      <c r="Q12" s="193"/>
      <c r="R12" s="191">
        <v>-0.17499999999999999</v>
      </c>
      <c r="S12" s="187">
        <v>-0.17139479905437352</v>
      </c>
      <c r="T12" s="192"/>
    </row>
    <row r="13" spans="1:20" s="50" customFormat="1" ht="21.95" customHeight="1">
      <c r="A13" s="183" t="s">
        <v>35</v>
      </c>
      <c r="B13" s="184">
        <v>-2654</v>
      </c>
      <c r="C13" s="185">
        <v>-2648</v>
      </c>
      <c r="D13" s="186">
        <f>IF(C13=0,0,(B13-C13)/C13)</f>
        <v>2.2658610271903325E-3</v>
      </c>
      <c r="E13" s="187"/>
      <c r="F13" s="184">
        <v>-777</v>
      </c>
      <c r="G13" s="185">
        <v>-788</v>
      </c>
      <c r="H13" s="186">
        <f>IF(G13=0,0,(F13-G13)/G13)</f>
        <v>-1.3959390862944163E-2</v>
      </c>
      <c r="I13" s="187"/>
      <c r="J13" s="184">
        <v>-358</v>
      </c>
      <c r="K13" s="185">
        <v>-326</v>
      </c>
      <c r="L13" s="186">
        <f>IF(K13=0,0,(J13-K13)/K13)</f>
        <v>9.815950920245399E-2</v>
      </c>
      <c r="M13" s="187"/>
      <c r="N13" s="184">
        <v>-1053</v>
      </c>
      <c r="O13" s="185">
        <v>-1047</v>
      </c>
      <c r="P13" s="186">
        <f>IF(O13=0,0,(N13-O13)/O13)</f>
        <v>5.7306590257879654E-3</v>
      </c>
      <c r="Q13" s="187"/>
      <c r="R13" s="184">
        <v>-4842</v>
      </c>
      <c r="S13" s="185">
        <v>-4809</v>
      </c>
      <c r="T13" s="186">
        <f>IF(S13=0,0,(R13-S13)/S13)</f>
        <v>6.8621334996880846E-3</v>
      </c>
    </row>
    <row r="14" spans="1:20" s="51" customFormat="1" ht="15" customHeight="1">
      <c r="A14" s="190" t="s">
        <v>34</v>
      </c>
      <c r="B14" s="191">
        <v>-0.20899999999999999</v>
      </c>
      <c r="C14" s="187">
        <v>-0.21706697270268055</v>
      </c>
      <c r="D14" s="192"/>
      <c r="E14" s="193"/>
      <c r="F14" s="191">
        <v>-0.32400000000000001</v>
      </c>
      <c r="G14" s="187">
        <v>-0.33489162770930725</v>
      </c>
      <c r="H14" s="192"/>
      <c r="I14" s="193"/>
      <c r="J14" s="191">
        <v>-0.189</v>
      </c>
      <c r="K14" s="187">
        <v>-0.21419185282522996</v>
      </c>
      <c r="L14" s="192"/>
      <c r="M14" s="193"/>
      <c r="N14" s="191"/>
      <c r="O14" s="187"/>
      <c r="P14" s="192"/>
      <c r="Q14" s="193"/>
      <c r="R14" s="191">
        <v>-0.28499999999999998</v>
      </c>
      <c r="S14" s="187">
        <v>-0.29917879805897724</v>
      </c>
      <c r="T14" s="192"/>
    </row>
    <row r="15" spans="1:20" s="50" customFormat="1" ht="21.95" customHeight="1">
      <c r="A15" s="183" t="s">
        <v>36</v>
      </c>
      <c r="B15" s="184">
        <v>-234</v>
      </c>
      <c r="C15" s="185">
        <v>132</v>
      </c>
      <c r="D15" s="186"/>
      <c r="E15" s="187"/>
      <c r="F15" s="184">
        <v>105</v>
      </c>
      <c r="G15" s="185">
        <v>82</v>
      </c>
      <c r="H15" s="186"/>
      <c r="I15" s="187"/>
      <c r="J15" s="184">
        <v>-6</v>
      </c>
      <c r="K15" s="201">
        <v>0</v>
      </c>
      <c r="L15" s="186"/>
      <c r="M15" s="187"/>
      <c r="N15" s="184">
        <v>-58</v>
      </c>
      <c r="O15" s="185">
        <v>-56</v>
      </c>
      <c r="P15" s="186"/>
      <c r="Q15" s="187"/>
      <c r="R15" s="184">
        <v>-193</v>
      </c>
      <c r="S15" s="185">
        <v>158</v>
      </c>
      <c r="T15" s="186"/>
    </row>
    <row r="16" spans="1:20" s="50" customFormat="1" ht="20.25" customHeight="1">
      <c r="A16" s="183" t="s">
        <v>41</v>
      </c>
      <c r="B16" s="184">
        <v>169</v>
      </c>
      <c r="C16" s="185">
        <v>150</v>
      </c>
      <c r="D16" s="186"/>
      <c r="E16" s="187"/>
      <c r="F16" s="184">
        <v>0</v>
      </c>
      <c r="G16" s="189">
        <v>0</v>
      </c>
      <c r="H16" s="186"/>
      <c r="I16" s="187"/>
      <c r="J16" s="184">
        <v>0</v>
      </c>
      <c r="K16" s="189">
        <v>-1</v>
      </c>
      <c r="L16" s="186"/>
      <c r="M16" s="187"/>
      <c r="N16" s="184">
        <v>0</v>
      </c>
      <c r="O16" s="189">
        <v>0</v>
      </c>
      <c r="P16" s="186"/>
      <c r="Q16" s="187"/>
      <c r="R16" s="184">
        <v>169</v>
      </c>
      <c r="S16" s="185">
        <v>149</v>
      </c>
      <c r="T16" s="186"/>
    </row>
    <row r="17" spans="1:30" s="50" customFormat="1" ht="18" customHeight="1">
      <c r="A17" s="183" t="s">
        <v>37</v>
      </c>
      <c r="B17" s="184">
        <v>-9</v>
      </c>
      <c r="C17" s="185">
        <v>-52</v>
      </c>
      <c r="D17" s="186"/>
      <c r="E17" s="187"/>
      <c r="F17" s="184">
        <v>-6</v>
      </c>
      <c r="G17" s="185">
        <v>-6</v>
      </c>
      <c r="H17" s="186"/>
      <c r="I17" s="187"/>
      <c r="J17" s="184">
        <v>0</v>
      </c>
      <c r="K17" s="201">
        <v>0</v>
      </c>
      <c r="L17" s="186"/>
      <c r="M17" s="187"/>
      <c r="N17" s="184">
        <v>0</v>
      </c>
      <c r="O17" s="201">
        <v>0</v>
      </c>
      <c r="P17" s="186"/>
      <c r="Q17" s="187"/>
      <c r="R17" s="184">
        <v>-15</v>
      </c>
      <c r="S17" s="185">
        <v>-58</v>
      </c>
      <c r="T17" s="186"/>
    </row>
    <row r="18" spans="1:30" s="54" customFormat="1" ht="21.95" customHeight="1">
      <c r="A18" s="202" t="s">
        <v>21</v>
      </c>
      <c r="B18" s="180">
        <v>4579</v>
      </c>
      <c r="C18" s="179">
        <v>4572</v>
      </c>
      <c r="D18" s="181">
        <f>IF(C18=0,0,(B18-C18)/C18)</f>
        <v>1.5310586176727908E-3</v>
      </c>
      <c r="E18" s="182"/>
      <c r="F18" s="180">
        <v>879</v>
      </c>
      <c r="G18" s="179">
        <v>820</v>
      </c>
      <c r="H18" s="181">
        <f>IF(G18=0,0,(F18-G18)/G18)</f>
        <v>7.1951219512195116E-2</v>
      </c>
      <c r="I18" s="182"/>
      <c r="J18" s="180">
        <v>513</v>
      </c>
      <c r="K18" s="179">
        <v>258</v>
      </c>
      <c r="L18" s="181">
        <f>IF(K18=0,0,(J18-K18)/K18)</f>
        <v>0.98837209302325579</v>
      </c>
      <c r="M18" s="182"/>
      <c r="N18" s="180">
        <v>-1517</v>
      </c>
      <c r="O18" s="179">
        <v>-1524</v>
      </c>
      <c r="P18" s="181">
        <f>IF(O18=0,0,(N18-O18)/O18)</f>
        <v>-4.5931758530183726E-3</v>
      </c>
      <c r="Q18" s="182"/>
      <c r="R18" s="180">
        <v>4454</v>
      </c>
      <c r="S18" s="179">
        <v>4126</v>
      </c>
      <c r="T18" s="181">
        <f>IF(S18=0,0,(R18-S18)/S18)</f>
        <v>7.9495879786718376E-2</v>
      </c>
    </row>
    <row r="19" spans="1:30" s="55" customFormat="1" ht="23.25" customHeight="1">
      <c r="A19" s="203" t="s">
        <v>20</v>
      </c>
      <c r="B19" s="204">
        <v>0.36</v>
      </c>
      <c r="C19" s="205">
        <v>0.37478481842773997</v>
      </c>
      <c r="D19" s="199"/>
      <c r="E19" s="200"/>
      <c r="F19" s="204">
        <v>0.36599999999999999</v>
      </c>
      <c r="G19" s="205">
        <v>0.34849128771780707</v>
      </c>
      <c r="H19" s="199"/>
      <c r="I19" s="200"/>
      <c r="J19" s="204">
        <v>0.27100000000000002</v>
      </c>
      <c r="K19" s="205">
        <v>0.16951379763469118</v>
      </c>
      <c r="L19" s="199"/>
      <c r="M19" s="200"/>
      <c r="N19" s="204"/>
      <c r="O19" s="205"/>
      <c r="P19" s="199"/>
      <c r="Q19" s="200"/>
      <c r="R19" s="204">
        <v>0.26200000000000001</v>
      </c>
      <c r="S19" s="205">
        <v>0.25668781883787484</v>
      </c>
      <c r="T19" s="199"/>
    </row>
    <row r="20" spans="1:30" s="56" customFormat="1" ht="8.1" customHeight="1">
      <c r="A20" s="206"/>
      <c r="B20" s="207"/>
      <c r="C20" s="207"/>
      <c r="D20" s="208"/>
      <c r="E20" s="207"/>
      <c r="F20" s="207"/>
      <c r="G20" s="207"/>
      <c r="H20" s="208"/>
      <c r="I20" s="207"/>
      <c r="J20" s="207"/>
      <c r="K20" s="207"/>
      <c r="L20" s="208"/>
      <c r="M20" s="207"/>
      <c r="N20" s="207"/>
      <c r="O20" s="207"/>
      <c r="P20" s="208"/>
      <c r="Q20" s="207"/>
      <c r="R20" s="207"/>
      <c r="S20" s="207"/>
      <c r="T20" s="208"/>
    </row>
    <row r="21" spans="1:30" s="50" customFormat="1" ht="21.75" customHeight="1">
      <c r="A21" s="209"/>
      <c r="B21" s="210"/>
      <c r="C21" s="211"/>
      <c r="D21" s="212"/>
      <c r="E21" s="211"/>
      <c r="F21" s="210"/>
      <c r="G21" s="211"/>
      <c r="H21" s="212"/>
      <c r="I21" s="211"/>
      <c r="J21" s="210"/>
      <c r="K21" s="213"/>
      <c r="L21" s="214"/>
      <c r="M21" s="214"/>
      <c r="N21" s="286" t="s">
        <v>38</v>
      </c>
      <c r="O21" s="286"/>
      <c r="P21" s="286"/>
      <c r="Q21" s="215"/>
      <c r="R21" s="216">
        <f>-224+94</f>
        <v>-130</v>
      </c>
      <c r="S21" s="217">
        <v>-105</v>
      </c>
      <c r="T21" s="218"/>
    </row>
    <row r="22" spans="1:30" s="50" customFormat="1" ht="21.95" customHeight="1">
      <c r="A22" s="209"/>
      <c r="B22" s="210"/>
      <c r="C22" s="211"/>
      <c r="D22" s="212"/>
      <c r="E22" s="211"/>
      <c r="F22" s="210"/>
      <c r="G22" s="211"/>
      <c r="H22" s="212"/>
      <c r="I22" s="211"/>
      <c r="J22" s="210"/>
      <c r="K22" s="213"/>
      <c r="L22" s="214"/>
      <c r="M22" s="214"/>
      <c r="N22" s="286" t="s">
        <v>39</v>
      </c>
      <c r="O22" s="286"/>
      <c r="P22" s="286"/>
      <c r="Q22" s="215"/>
      <c r="R22" s="216">
        <v>-918</v>
      </c>
      <c r="S22" s="217">
        <v>-865</v>
      </c>
      <c r="T22" s="218"/>
    </row>
    <row r="23" spans="1:30" s="50" customFormat="1" ht="18.75" customHeight="1">
      <c r="A23" s="219"/>
      <c r="B23" s="220"/>
      <c r="C23" s="211"/>
      <c r="D23" s="212"/>
      <c r="E23" s="211"/>
      <c r="F23" s="220"/>
      <c r="G23" s="211"/>
      <c r="H23" s="212"/>
      <c r="I23" s="211"/>
      <c r="J23" s="220"/>
      <c r="K23" s="213"/>
      <c r="L23" s="190"/>
      <c r="M23" s="190"/>
      <c r="N23" s="287" t="s">
        <v>31</v>
      </c>
      <c r="O23" s="287"/>
      <c r="P23" s="287"/>
      <c r="Q23" s="215"/>
      <c r="R23" s="221">
        <v>0.21990000000000001</v>
      </c>
      <c r="S23" s="222">
        <v>0.22010178117048346</v>
      </c>
      <c r="T23" s="218"/>
    </row>
    <row r="24" spans="1:30" s="54" customFormat="1" ht="21.95" customHeight="1">
      <c r="A24" s="210"/>
      <c r="B24" s="187"/>
      <c r="C24" s="210"/>
      <c r="D24" s="223"/>
      <c r="E24" s="210"/>
      <c r="F24" s="187"/>
      <c r="G24" s="210"/>
      <c r="H24" s="223"/>
      <c r="I24" s="210"/>
      <c r="J24" s="210"/>
      <c r="K24" s="224"/>
      <c r="L24" s="214"/>
      <c r="M24" s="214"/>
      <c r="N24" s="288" t="s">
        <v>15</v>
      </c>
      <c r="O24" s="288"/>
      <c r="P24" s="288"/>
      <c r="Q24" s="225"/>
      <c r="R24" s="179">
        <v>3406</v>
      </c>
      <c r="S24" s="179">
        <v>3156</v>
      </c>
      <c r="T24" s="226">
        <f>+(R24-S24)/S24</f>
        <v>7.9214195183776939E-2</v>
      </c>
    </row>
    <row r="25" spans="1:30" s="54" customFormat="1" ht="15" customHeight="1">
      <c r="A25" s="227"/>
      <c r="B25" s="210"/>
      <c r="C25" s="210"/>
      <c r="D25" s="223"/>
      <c r="E25" s="210"/>
      <c r="F25" s="210"/>
      <c r="G25" s="210"/>
      <c r="H25" s="223"/>
      <c r="I25" s="210"/>
      <c r="J25" s="210"/>
      <c r="K25" s="224"/>
      <c r="L25" s="228"/>
      <c r="M25" s="228"/>
      <c r="N25" s="289" t="s">
        <v>20</v>
      </c>
      <c r="O25" s="289"/>
      <c r="P25" s="289"/>
      <c r="Q25" s="225"/>
      <c r="R25" s="230">
        <f>R24/R5</f>
        <v>0.20012926728949998</v>
      </c>
      <c r="S25" s="230">
        <v>0.19634191862635311</v>
      </c>
      <c r="T25" s="231"/>
    </row>
    <row r="26" spans="1:30" s="147" customFormat="1" ht="8.1" customHeight="1">
      <c r="A26" s="227"/>
      <c r="B26" s="210"/>
      <c r="C26" s="210"/>
      <c r="D26" s="223"/>
      <c r="E26" s="210"/>
      <c r="F26" s="210"/>
      <c r="G26" s="210"/>
      <c r="H26" s="223"/>
      <c r="I26" s="210"/>
      <c r="J26" s="210"/>
      <c r="K26" s="232"/>
      <c r="L26" s="233"/>
      <c r="M26" s="233"/>
      <c r="N26" s="234"/>
      <c r="O26" s="235"/>
      <c r="P26" s="235"/>
      <c r="Q26" s="233"/>
      <c r="R26" s="233"/>
      <c r="S26" s="233"/>
      <c r="T26" s="236"/>
    </row>
    <row r="27" spans="1:30" s="49" customFormat="1" ht="24.95" customHeight="1">
      <c r="A27" s="237"/>
      <c r="B27" s="237"/>
      <c r="C27" s="237"/>
      <c r="D27" s="238"/>
      <c r="E27" s="237"/>
      <c r="F27" s="237"/>
      <c r="G27" s="237"/>
      <c r="H27" s="238"/>
      <c r="I27" s="237"/>
      <c r="J27" s="237"/>
      <c r="K27" s="239"/>
      <c r="L27" s="214"/>
      <c r="M27" s="214"/>
      <c r="N27" s="293" t="s">
        <v>40</v>
      </c>
      <c r="O27" s="293"/>
      <c r="P27" s="293"/>
      <c r="Q27" s="240"/>
      <c r="R27" s="241">
        <f>ROUND(R24/1247.2,2)</f>
        <v>2.73</v>
      </c>
      <c r="S27" s="241">
        <v>2.5299999999999998</v>
      </c>
      <c r="T27" s="242">
        <f>+(R27-S27)/S27</f>
        <v>7.9051383399209557E-2</v>
      </c>
    </row>
    <row r="28" spans="1:30" s="57" customFormat="1" ht="11.25" customHeight="1">
      <c r="A28" s="60"/>
      <c r="B28" s="60"/>
      <c r="C28" s="60"/>
      <c r="D28" s="61"/>
      <c r="E28" s="60"/>
      <c r="F28" s="60"/>
      <c r="G28" s="60"/>
      <c r="H28" s="61"/>
      <c r="I28" s="60"/>
      <c r="J28" s="60"/>
      <c r="K28" s="60"/>
      <c r="L28" s="61"/>
      <c r="M28" s="60"/>
      <c r="N28" s="60"/>
      <c r="O28" s="60"/>
      <c r="P28" s="61"/>
      <c r="Q28" s="60"/>
      <c r="R28" s="60"/>
      <c r="S28" s="60"/>
      <c r="T28" s="61"/>
    </row>
    <row r="29" spans="1:30" s="57" customFormat="1" ht="11.25" customHeight="1">
      <c r="A29" s="60"/>
      <c r="B29" s="60"/>
      <c r="C29" s="60"/>
      <c r="D29" s="61"/>
      <c r="E29" s="60"/>
      <c r="F29" s="60"/>
      <c r="G29" s="60"/>
      <c r="H29" s="61"/>
      <c r="I29" s="60"/>
      <c r="J29" s="60"/>
      <c r="K29" s="60"/>
      <c r="L29" s="61"/>
      <c r="M29" s="60"/>
      <c r="N29" s="60"/>
      <c r="O29" s="60"/>
      <c r="P29" s="61"/>
      <c r="Q29" s="60"/>
      <c r="R29" s="148">
        <v>1286.5999999999999</v>
      </c>
      <c r="S29" s="60"/>
      <c r="T29" s="61"/>
    </row>
    <row r="30" spans="1:30" s="62" customFormat="1" ht="15" customHeight="1">
      <c r="A30" s="292" t="s">
        <v>43</v>
      </c>
      <c r="B30" s="292"/>
      <c r="C30" s="292"/>
      <c r="D30" s="292"/>
      <c r="E30" s="292"/>
      <c r="F30" s="292"/>
      <c r="G30" s="292"/>
      <c r="H30" s="292"/>
      <c r="I30" s="292"/>
      <c r="J30" s="292"/>
      <c r="K30" s="292"/>
      <c r="L30" s="292"/>
      <c r="M30" s="292"/>
      <c r="N30" s="292"/>
      <c r="O30" s="292"/>
      <c r="P30" s="292"/>
      <c r="Q30" s="292"/>
      <c r="R30" s="292"/>
      <c r="S30" s="292"/>
      <c r="T30" s="292"/>
      <c r="U30" s="149"/>
      <c r="V30" s="149"/>
      <c r="W30" s="149"/>
      <c r="X30" s="149"/>
      <c r="Y30" s="149"/>
      <c r="Z30" s="149"/>
      <c r="AA30" s="149"/>
      <c r="AB30" s="149"/>
      <c r="AC30" s="149"/>
      <c r="AD30" s="149"/>
    </row>
    <row r="31" spans="1:30" s="62" customFormat="1" ht="15" customHeight="1">
      <c r="A31" s="292" t="s">
        <v>88</v>
      </c>
      <c r="B31" s="292"/>
      <c r="C31" s="292"/>
      <c r="D31" s="292"/>
      <c r="E31" s="292"/>
      <c r="F31" s="292"/>
      <c r="G31" s="292"/>
      <c r="H31" s="292"/>
      <c r="I31" s="292"/>
      <c r="J31" s="292"/>
      <c r="K31" s="292"/>
      <c r="L31" s="292"/>
      <c r="M31" s="292"/>
      <c r="N31" s="292"/>
      <c r="O31" s="292"/>
      <c r="P31" s="292"/>
      <c r="Q31" s="292"/>
      <c r="R31" s="292"/>
      <c r="S31" s="292"/>
      <c r="T31" s="292"/>
      <c r="U31" s="149"/>
      <c r="V31" s="149"/>
      <c r="W31" s="149"/>
      <c r="X31" s="149"/>
      <c r="Y31" s="149"/>
      <c r="Z31" s="149"/>
      <c r="AA31" s="149"/>
      <c r="AB31" s="149"/>
      <c r="AC31" s="149"/>
      <c r="AD31" s="149"/>
    </row>
    <row r="32" spans="1:30" s="63" customFormat="1" ht="15" customHeight="1">
      <c r="A32" s="292" t="s">
        <v>127</v>
      </c>
      <c r="B32" s="292"/>
      <c r="C32" s="292"/>
      <c r="D32" s="292"/>
      <c r="E32" s="292"/>
      <c r="F32" s="292"/>
      <c r="G32" s="292"/>
      <c r="H32" s="292"/>
      <c r="I32" s="292"/>
      <c r="J32" s="292"/>
      <c r="K32" s="292"/>
      <c r="L32" s="292"/>
      <c r="M32" s="292"/>
      <c r="N32" s="292"/>
      <c r="O32" s="292"/>
      <c r="P32" s="292"/>
      <c r="Q32" s="292"/>
      <c r="R32" s="292"/>
      <c r="S32" s="292"/>
      <c r="T32" s="292"/>
      <c r="U32" s="150"/>
      <c r="V32" s="150"/>
      <c r="W32" s="150"/>
      <c r="X32" s="150"/>
      <c r="Y32" s="150"/>
      <c r="Z32" s="150"/>
      <c r="AA32" s="150"/>
      <c r="AB32" s="150"/>
      <c r="AC32" s="150"/>
      <c r="AD32" s="150"/>
    </row>
    <row r="33" spans="1:20" s="62" customFormat="1" ht="14.25">
      <c r="A33" s="292" t="s">
        <v>108</v>
      </c>
      <c r="B33" s="292"/>
      <c r="C33" s="292"/>
      <c r="D33" s="292"/>
      <c r="E33" s="292"/>
      <c r="F33" s="292"/>
      <c r="G33" s="292"/>
      <c r="H33" s="292"/>
      <c r="I33" s="292"/>
      <c r="J33" s="292"/>
      <c r="K33" s="292"/>
      <c r="L33" s="292"/>
      <c r="M33" s="292"/>
      <c r="N33" s="292"/>
      <c r="O33" s="292"/>
      <c r="P33" s="292"/>
      <c r="Q33" s="292"/>
      <c r="R33" s="292"/>
      <c r="S33" s="292"/>
      <c r="T33" s="292"/>
    </row>
    <row r="34" spans="1:20" s="62" customFormat="1">
      <c r="A34" s="171"/>
      <c r="B34" s="58"/>
      <c r="C34" s="58"/>
      <c r="D34" s="59"/>
      <c r="E34" s="58"/>
      <c r="F34" s="58"/>
      <c r="G34" s="58"/>
      <c r="H34" s="59"/>
      <c r="I34" s="58"/>
      <c r="J34" s="58"/>
      <c r="K34" s="58"/>
      <c r="L34" s="59"/>
      <c r="M34" s="58"/>
      <c r="N34" s="58"/>
      <c r="O34" s="58"/>
      <c r="P34" s="59"/>
      <c r="Q34" s="58"/>
      <c r="R34" s="58"/>
      <c r="S34" s="58"/>
      <c r="T34" s="59"/>
    </row>
    <row r="35" spans="1:20">
      <c r="A35" s="64"/>
      <c r="B35" s="60"/>
      <c r="C35" s="60"/>
      <c r="D35" s="61"/>
      <c r="E35" s="60"/>
      <c r="F35" s="60"/>
      <c r="G35" s="60"/>
      <c r="H35" s="61"/>
      <c r="I35" s="60"/>
      <c r="J35" s="60"/>
      <c r="K35" s="60"/>
      <c r="L35" s="61"/>
      <c r="M35" s="60"/>
      <c r="N35" s="60"/>
      <c r="O35" s="60"/>
      <c r="P35" s="61"/>
      <c r="Q35" s="60"/>
      <c r="R35" s="60"/>
      <c r="S35" s="60"/>
      <c r="T35" s="61"/>
    </row>
    <row r="36" spans="1:20" ht="17.100000000000001" customHeight="1">
      <c r="A36" s="66"/>
      <c r="B36" s="58"/>
      <c r="C36" s="58"/>
      <c r="D36" s="59"/>
      <c r="E36" s="58"/>
      <c r="F36" s="58"/>
      <c r="G36" s="58"/>
      <c r="H36" s="59"/>
      <c r="I36" s="58"/>
      <c r="J36" s="58"/>
      <c r="K36" s="58"/>
      <c r="L36" s="59"/>
      <c r="M36" s="58"/>
      <c r="N36" s="58"/>
      <c r="O36" s="58"/>
      <c r="P36" s="59"/>
      <c r="Q36" s="58"/>
      <c r="R36" s="58"/>
      <c r="S36" s="58"/>
      <c r="T36" s="67"/>
    </row>
    <row r="37" spans="1:20" ht="12.75" customHeight="1"/>
    <row r="38" spans="1:20">
      <c r="S38" s="68">
        <f>3159/1247.8</f>
        <v>2.5316557140567402</v>
      </c>
    </row>
    <row r="44" spans="1:20" ht="13.5" customHeight="1"/>
  </sheetData>
  <mergeCells count="16">
    <mergeCell ref="A30:T30"/>
    <mergeCell ref="A31:T31"/>
    <mergeCell ref="A32:T32"/>
    <mergeCell ref="A33:T33"/>
    <mergeCell ref="N27:P27"/>
    <mergeCell ref="A1:T1"/>
    <mergeCell ref="B3:D3"/>
    <mergeCell ref="F3:H3"/>
    <mergeCell ref="J3:L3"/>
    <mergeCell ref="N3:O3"/>
    <mergeCell ref="R3:T3"/>
    <mergeCell ref="N21:P21"/>
    <mergeCell ref="N22:P22"/>
    <mergeCell ref="N23:P23"/>
    <mergeCell ref="N24:P24"/>
    <mergeCell ref="N25:P25"/>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41"/>
  <sheetViews>
    <sheetView showGridLines="0" topLeftCell="A10" zoomScale="80" zoomScaleNormal="80" zoomScaleSheetLayoutView="85" workbookViewId="0">
      <selection activeCell="D42" sqref="D42"/>
    </sheetView>
  </sheetViews>
  <sheetFormatPr baseColWidth="10" defaultColWidth="9.140625" defaultRowHeight="12.75"/>
  <cols>
    <col min="1" max="1" width="50.7109375" style="68" customWidth="1"/>
    <col min="2" max="3" width="12.7109375" style="68" customWidth="1"/>
    <col min="4" max="4" width="12.7109375" style="69" customWidth="1"/>
    <col min="5" max="5" width="1.7109375" style="70" customWidth="1"/>
    <col min="6" max="7" width="12.7109375" style="68" customWidth="1"/>
    <col min="8" max="8" width="12.7109375" style="69" customWidth="1"/>
    <col min="9" max="9" width="1.7109375" style="70" customWidth="1"/>
    <col min="10" max="11" width="12.7109375" style="68" customWidth="1"/>
    <col min="12" max="12" width="12.7109375" style="71" customWidth="1"/>
    <col min="13" max="13" width="1.7109375" style="70" customWidth="1"/>
    <col min="14" max="15" width="12.7109375" style="68" customWidth="1"/>
    <col min="16" max="16" width="12.7109375" style="71" customWidth="1"/>
    <col min="17" max="17" width="1.7109375" style="70" customWidth="1"/>
    <col min="18" max="19" width="12.7109375" style="68" customWidth="1"/>
    <col min="20" max="20" width="12.7109375" style="71" customWidth="1"/>
    <col min="21" max="16384" width="9.140625" style="65"/>
  </cols>
  <sheetData>
    <row r="1" spans="1:20" s="41" customFormat="1" ht="36.950000000000003" customHeight="1">
      <c r="A1" s="290" t="s">
        <v>103</v>
      </c>
      <c r="B1" s="290"/>
      <c r="C1" s="290"/>
      <c r="D1" s="290"/>
      <c r="E1" s="290"/>
      <c r="F1" s="290"/>
      <c r="G1" s="290"/>
      <c r="H1" s="290"/>
      <c r="I1" s="290"/>
      <c r="J1" s="290"/>
      <c r="K1" s="290"/>
      <c r="L1" s="290"/>
      <c r="M1" s="290"/>
      <c r="N1" s="290"/>
      <c r="O1" s="290"/>
      <c r="P1" s="290"/>
      <c r="Q1" s="290"/>
      <c r="R1" s="290"/>
      <c r="S1" s="290"/>
      <c r="T1" s="290"/>
    </row>
    <row r="2" spans="1:20" s="42" customFormat="1" ht="11.1" customHeight="1">
      <c r="B2" s="43"/>
      <c r="C2" s="43"/>
      <c r="D2" s="44"/>
      <c r="E2" s="43"/>
      <c r="F2" s="43"/>
      <c r="G2" s="43"/>
      <c r="H2" s="44"/>
      <c r="I2" s="43"/>
      <c r="J2" s="43"/>
      <c r="K2" s="43"/>
      <c r="L2" s="45"/>
      <c r="M2" s="43"/>
      <c r="N2" s="43"/>
      <c r="O2" s="43"/>
      <c r="P2" s="45"/>
      <c r="Q2" s="43"/>
      <c r="R2" s="43"/>
      <c r="S2" s="43"/>
      <c r="T2" s="46"/>
    </row>
    <row r="3" spans="1:20" s="47" customFormat="1" ht="25.5" customHeight="1">
      <c r="A3" s="172" t="s">
        <v>124</v>
      </c>
      <c r="B3" s="291" t="s">
        <v>18</v>
      </c>
      <c r="C3" s="291"/>
      <c r="D3" s="291"/>
      <c r="E3" s="173"/>
      <c r="F3" s="291" t="s">
        <v>92</v>
      </c>
      <c r="G3" s="291"/>
      <c r="H3" s="291"/>
      <c r="I3" s="173"/>
      <c r="J3" s="291" t="s">
        <v>19</v>
      </c>
      <c r="K3" s="291"/>
      <c r="L3" s="291"/>
      <c r="M3" s="173"/>
      <c r="N3" s="291" t="s">
        <v>107</v>
      </c>
      <c r="O3" s="291"/>
      <c r="P3" s="246"/>
      <c r="Q3" s="173"/>
      <c r="R3" s="291" t="s">
        <v>26</v>
      </c>
      <c r="S3" s="291"/>
      <c r="T3" s="291"/>
    </row>
    <row r="4" spans="1:20" s="48" customFormat="1" ht="25.5" customHeight="1">
      <c r="A4" s="175" t="s">
        <v>22</v>
      </c>
      <c r="B4" s="176" t="s">
        <v>104</v>
      </c>
      <c r="C4" s="177" t="s">
        <v>93</v>
      </c>
      <c r="D4" s="178" t="s">
        <v>24</v>
      </c>
      <c r="E4" s="173"/>
      <c r="F4" s="176" t="str">
        <f>B4</f>
        <v>Q2 2019</v>
      </c>
      <c r="G4" s="177" t="s">
        <v>93</v>
      </c>
      <c r="H4" s="178" t="s">
        <v>24</v>
      </c>
      <c r="I4" s="173"/>
      <c r="J4" s="176" t="str">
        <f>B4</f>
        <v>Q2 2019</v>
      </c>
      <c r="K4" s="177" t="s">
        <v>93</v>
      </c>
      <c r="L4" s="178" t="s">
        <v>24</v>
      </c>
      <c r="M4" s="173"/>
      <c r="N4" s="176" t="str">
        <f>B4</f>
        <v>Q2 2019</v>
      </c>
      <c r="O4" s="177" t="s">
        <v>93</v>
      </c>
      <c r="P4" s="178" t="s">
        <v>24</v>
      </c>
      <c r="Q4" s="173"/>
      <c r="R4" s="176" t="str">
        <f>B4</f>
        <v>Q2 2019</v>
      </c>
      <c r="S4" s="177" t="s">
        <v>93</v>
      </c>
      <c r="T4" s="178" t="s">
        <v>24</v>
      </c>
    </row>
    <row r="5" spans="1:20" s="49" customFormat="1" ht="21.95" customHeight="1">
      <c r="A5" s="179" t="s">
        <v>0</v>
      </c>
      <c r="B5" s="180">
        <v>6464</v>
      </c>
      <c r="C5" s="179">
        <v>6250</v>
      </c>
      <c r="D5" s="181">
        <f>IF(C5=0,0,(B5-C5)/C5)</f>
        <v>3.424E-2</v>
      </c>
      <c r="E5" s="182"/>
      <c r="F5" s="180">
        <v>1143</v>
      </c>
      <c r="G5" s="179">
        <v>1115</v>
      </c>
      <c r="H5" s="181">
        <f>IF(G5=0,0,(F5-G5)/G5)</f>
        <v>2.5112107623318385E-2</v>
      </c>
      <c r="I5" s="182"/>
      <c r="J5" s="180">
        <v>1021</v>
      </c>
      <c r="K5" s="179">
        <v>811</v>
      </c>
      <c r="L5" s="181">
        <f>IF(K5=0,0,(J5-K5)/K5)</f>
        <v>0.25893958076448831</v>
      </c>
      <c r="M5" s="182"/>
      <c r="N5" s="180">
        <v>0</v>
      </c>
      <c r="O5" s="180">
        <v>0</v>
      </c>
      <c r="P5" s="181">
        <f>IF(O5=0,0,(N5-O5)/O5)</f>
        <v>0</v>
      </c>
      <c r="Q5" s="182"/>
      <c r="R5" s="180">
        <f>+B5+F5+J5+N5</f>
        <v>8628</v>
      </c>
      <c r="S5" s="179">
        <f>+C5+G5+K5+O5</f>
        <v>8176</v>
      </c>
      <c r="T5" s="181">
        <f>IF(S5=0,0,(R5-S5)/S5)</f>
        <v>5.5283757338551856E-2</v>
      </c>
    </row>
    <row r="6" spans="1:20" s="47" customFormat="1" ht="21.95" customHeight="1">
      <c r="A6" s="183" t="s">
        <v>42</v>
      </c>
      <c r="B6" s="184">
        <v>49</v>
      </c>
      <c r="C6" s="185">
        <v>76</v>
      </c>
      <c r="D6" s="186">
        <f>IF(C6=0,0,(B6-C6)/C6)</f>
        <v>-0.35526315789473684</v>
      </c>
      <c r="E6" s="187"/>
      <c r="F6" s="184">
        <v>1</v>
      </c>
      <c r="G6" s="188">
        <v>0</v>
      </c>
      <c r="H6" s="186">
        <f>IF(G6=0,0,(F6-G6)/G6)</f>
        <v>0</v>
      </c>
      <c r="I6" s="187"/>
      <c r="J6" s="184">
        <v>302</v>
      </c>
      <c r="K6" s="185">
        <v>229</v>
      </c>
      <c r="L6" s="186">
        <f>IF(K6=0,0,(J6-K6)/K6)</f>
        <v>0.31877729257641924</v>
      </c>
      <c r="M6" s="187"/>
      <c r="N6" s="184">
        <v>0</v>
      </c>
      <c r="O6" s="189">
        <v>0</v>
      </c>
      <c r="P6" s="186">
        <f>IF(O6=0,0,(N6-O6)/O6)</f>
        <v>0</v>
      </c>
      <c r="Q6" s="187"/>
      <c r="R6" s="184">
        <f t="shared" ref="R6:S7" si="0">+B6+F6+J6+N6</f>
        <v>352</v>
      </c>
      <c r="S6" s="185">
        <f t="shared" si="0"/>
        <v>305</v>
      </c>
      <c r="T6" s="186">
        <f>IF(S6=0,0,(R6-S6)/S6)</f>
        <v>0.1540983606557377</v>
      </c>
    </row>
    <row r="7" spans="1:20" s="50" customFormat="1" ht="21.95" customHeight="1">
      <c r="A7" s="183" t="s">
        <v>32</v>
      </c>
      <c r="B7" s="184">
        <v>-1661</v>
      </c>
      <c r="C7" s="185">
        <v>-1643</v>
      </c>
      <c r="D7" s="186">
        <f>IF(C7=0,0,(B7-C7)/C7)</f>
        <v>1.0955569080949483E-2</v>
      </c>
      <c r="E7" s="187"/>
      <c r="F7" s="184">
        <v>-377</v>
      </c>
      <c r="G7" s="185">
        <v>-364</v>
      </c>
      <c r="H7" s="186">
        <f>IF(G7=0,0,(F7-G7)/G7)</f>
        <v>3.5714285714285712E-2</v>
      </c>
      <c r="I7" s="187"/>
      <c r="J7" s="184">
        <v>-687</v>
      </c>
      <c r="K7" s="185">
        <v>-593</v>
      </c>
      <c r="L7" s="186">
        <f>IF(K7=0,0,(J7-K7)/K7)</f>
        <v>0.15851602023608768</v>
      </c>
      <c r="M7" s="187"/>
      <c r="N7" s="184">
        <v>-44</v>
      </c>
      <c r="O7" s="185">
        <v>-51</v>
      </c>
      <c r="P7" s="186">
        <f>IF(O7=0,0,(N7-O7)/O7)</f>
        <v>-0.13725490196078433</v>
      </c>
      <c r="Q7" s="187"/>
      <c r="R7" s="184">
        <f t="shared" si="0"/>
        <v>-2769</v>
      </c>
      <c r="S7" s="185">
        <f t="shared" si="0"/>
        <v>-2651</v>
      </c>
      <c r="T7" s="186">
        <f>IF(S7=0,0,(R7-S7)/S7)</f>
        <v>4.4511505092417955E-2</v>
      </c>
    </row>
    <row r="8" spans="1:20" s="51" customFormat="1" ht="15" customHeight="1">
      <c r="A8" s="190" t="s">
        <v>34</v>
      </c>
      <c r="B8" s="191">
        <v>-0.25700000000000001</v>
      </c>
      <c r="C8" s="187">
        <v>-0.26288</v>
      </c>
      <c r="D8" s="192"/>
      <c r="E8" s="193"/>
      <c r="F8" s="191">
        <f>+F7/F$5</f>
        <v>-0.32983377077865267</v>
      </c>
      <c r="G8" s="187">
        <v>-0.32645739910313903</v>
      </c>
      <c r="H8" s="192"/>
      <c r="I8" s="193"/>
      <c r="J8" s="191">
        <f>+J7/J$5</f>
        <v>-0.67286973555337903</v>
      </c>
      <c r="K8" s="187">
        <v>-0.73119605425400735</v>
      </c>
      <c r="L8" s="192"/>
      <c r="M8" s="193"/>
      <c r="N8" s="191"/>
      <c r="O8" s="187"/>
      <c r="P8" s="192"/>
      <c r="Q8" s="193"/>
      <c r="R8" s="191">
        <f t="shared" ref="R8:S8" si="1">+R7/R$5</f>
        <v>-0.3209318497913769</v>
      </c>
      <c r="S8" s="187">
        <f t="shared" si="1"/>
        <v>-0.32424168297455969</v>
      </c>
      <c r="T8" s="192"/>
    </row>
    <row r="9" spans="1:20" s="52" customFormat="1" ht="21.95" customHeight="1">
      <c r="A9" s="194" t="s">
        <v>27</v>
      </c>
      <c r="B9" s="195">
        <v>4852</v>
      </c>
      <c r="C9" s="196">
        <v>4683</v>
      </c>
      <c r="D9" s="181">
        <f>IF(C9=0,0,(B9-C9)/C9)</f>
        <v>3.6087977792013663E-2</v>
      </c>
      <c r="E9" s="182"/>
      <c r="F9" s="195">
        <f>+F5+F6+F7</f>
        <v>767</v>
      </c>
      <c r="G9" s="196">
        <v>751</v>
      </c>
      <c r="H9" s="181">
        <f>IF(G9=0,0,(F9-G9)/G9)</f>
        <v>2.1304926764314249E-2</v>
      </c>
      <c r="I9" s="182"/>
      <c r="J9" s="195">
        <f>+J5+J6+J7</f>
        <v>636</v>
      </c>
      <c r="K9" s="196">
        <v>447</v>
      </c>
      <c r="L9" s="181">
        <f>IF(K9=0,0,(J9-K9)/K9)</f>
        <v>0.42281879194630873</v>
      </c>
      <c r="M9" s="182"/>
      <c r="N9" s="195">
        <v>-44</v>
      </c>
      <c r="O9" s="196">
        <v>-51</v>
      </c>
      <c r="P9" s="181">
        <f>IF(O9=0,0,(N9-O9)/O9)</f>
        <v>-0.13725490196078433</v>
      </c>
      <c r="Q9" s="182"/>
      <c r="R9" s="195">
        <f>+R5+R6+R7</f>
        <v>6211</v>
      </c>
      <c r="S9" s="196">
        <f>+S5+S6+S7</f>
        <v>5830</v>
      </c>
      <c r="T9" s="181">
        <f>IF(S9=0,0,(R9-S9)/S9)</f>
        <v>6.5351629502572894E-2</v>
      </c>
    </row>
    <row r="10" spans="1:20" s="53" customFormat="1" ht="15" customHeight="1">
      <c r="A10" s="197" t="s">
        <v>20</v>
      </c>
      <c r="B10" s="198">
        <v>0.751</v>
      </c>
      <c r="C10" s="182">
        <v>0.74927999999999995</v>
      </c>
      <c r="D10" s="199"/>
      <c r="E10" s="200"/>
      <c r="F10" s="198">
        <f>+F9/F$5</f>
        <v>0.67104111986001747</v>
      </c>
      <c r="G10" s="182">
        <v>0.67354260089686102</v>
      </c>
      <c r="H10" s="199"/>
      <c r="I10" s="200"/>
      <c r="J10" s="198">
        <f>+J9/J$5</f>
        <v>0.62291870714985309</v>
      </c>
      <c r="K10" s="182">
        <v>0.55117139334155363</v>
      </c>
      <c r="L10" s="199"/>
      <c r="M10" s="200"/>
      <c r="N10" s="198"/>
      <c r="O10" s="182"/>
      <c r="P10" s="199"/>
      <c r="Q10" s="200"/>
      <c r="R10" s="198">
        <f t="shared" ref="R10" si="2">+R9/R$5</f>
        <v>0.71986555401019936</v>
      </c>
      <c r="S10" s="182">
        <f>+S9/S$5</f>
        <v>0.7130626223091977</v>
      </c>
      <c r="T10" s="199"/>
    </row>
    <row r="11" spans="1:20" s="50" customFormat="1" ht="21.95" customHeight="1">
      <c r="A11" s="183" t="s">
        <v>33</v>
      </c>
      <c r="B11" s="184">
        <v>-1233</v>
      </c>
      <c r="C11" s="185">
        <v>-1135</v>
      </c>
      <c r="D11" s="186">
        <f>IF(C11=0,0,(B11-C11)/C11)</f>
        <v>8.6343612334801756E-2</v>
      </c>
      <c r="E11" s="187"/>
      <c r="F11" s="184">
        <v>-35</v>
      </c>
      <c r="G11" s="185">
        <v>-30</v>
      </c>
      <c r="H11" s="186">
        <f>IF(G11=0,0,(F11-G11)/G11)</f>
        <v>0.16666666666666666</v>
      </c>
      <c r="I11" s="187"/>
      <c r="J11" s="184">
        <v>-169</v>
      </c>
      <c r="K11" s="185">
        <v>-142</v>
      </c>
      <c r="L11" s="186">
        <f>IF(K11=0,0,(J11-K11)/K11)</f>
        <v>0.19014084507042253</v>
      </c>
      <c r="M11" s="187"/>
      <c r="N11" s="184">
        <v>-151</v>
      </c>
      <c r="O11" s="185">
        <v>-168</v>
      </c>
      <c r="P11" s="186">
        <f>IF(O11=0,0,(N11-O11)/O11)</f>
        <v>-0.10119047619047619</v>
      </c>
      <c r="Q11" s="187"/>
      <c r="R11" s="184">
        <f>+B11+F11+J11+N11</f>
        <v>-1588</v>
      </c>
      <c r="S11" s="185">
        <f>+C11+G11+K11+O11</f>
        <v>-1475</v>
      </c>
      <c r="T11" s="186">
        <f>IF(S11=0,0,(R11-S11)/S11)</f>
        <v>7.6610169491525423E-2</v>
      </c>
    </row>
    <row r="12" spans="1:20" s="51" customFormat="1" ht="15" customHeight="1">
      <c r="A12" s="190" t="s">
        <v>34</v>
      </c>
      <c r="B12" s="191">
        <v>-0.191</v>
      </c>
      <c r="C12" s="187">
        <v>-0.18160000000000001</v>
      </c>
      <c r="D12" s="192"/>
      <c r="E12" s="193"/>
      <c r="F12" s="191">
        <f>+F11/F$5</f>
        <v>-3.0621172353455819E-2</v>
      </c>
      <c r="G12" s="187">
        <v>-2.6905829596412557E-2</v>
      </c>
      <c r="H12" s="192"/>
      <c r="I12" s="193"/>
      <c r="J12" s="191">
        <f>+J11/J$5</f>
        <v>-0.16552399608227228</v>
      </c>
      <c r="K12" s="187">
        <v>-0.17509247842170161</v>
      </c>
      <c r="L12" s="192"/>
      <c r="M12" s="193"/>
      <c r="N12" s="191"/>
      <c r="O12" s="187"/>
      <c r="P12" s="192"/>
      <c r="Q12" s="193"/>
      <c r="R12" s="191">
        <f t="shared" ref="R12" si="3">+R11/R$5</f>
        <v>-0.18405192396847472</v>
      </c>
      <c r="S12" s="187">
        <f>+S11/S$5</f>
        <v>-0.18040606653620353</v>
      </c>
      <c r="T12" s="192"/>
    </row>
    <row r="13" spans="1:20" s="50" customFormat="1" ht="21.95" customHeight="1">
      <c r="A13" s="183" t="s">
        <v>35</v>
      </c>
      <c r="B13" s="184">
        <v>-1379</v>
      </c>
      <c r="C13" s="185">
        <v>-1394</v>
      </c>
      <c r="D13" s="186">
        <f>IF(C13=0,0,(B13-C13)/C13)</f>
        <v>-1.0760401721664276E-2</v>
      </c>
      <c r="E13" s="187"/>
      <c r="F13" s="184">
        <v>-383</v>
      </c>
      <c r="G13" s="185">
        <v>-399</v>
      </c>
      <c r="H13" s="186">
        <f>IF(G13=0,0,(F13-G13)/G13)</f>
        <v>-4.0100250626566414E-2</v>
      </c>
      <c r="I13" s="187"/>
      <c r="J13" s="184">
        <v>-185</v>
      </c>
      <c r="K13" s="185">
        <v>-173</v>
      </c>
      <c r="L13" s="186">
        <f>IF(K13=0,0,(J13-K13)/K13)</f>
        <v>6.9364161849710976E-2</v>
      </c>
      <c r="M13" s="187"/>
      <c r="N13" s="184">
        <v>-515</v>
      </c>
      <c r="O13" s="185">
        <v>-533</v>
      </c>
      <c r="P13" s="186">
        <f>IF(O13=0,0,(N13-O13)/O13)</f>
        <v>-3.3771106941838651E-2</v>
      </c>
      <c r="Q13" s="187"/>
      <c r="R13" s="184">
        <f>+B13+F13+J13+N13</f>
        <v>-2462</v>
      </c>
      <c r="S13" s="185">
        <f>+C13+G13+K13+O13</f>
        <v>-2499</v>
      </c>
      <c r="T13" s="186">
        <f>IF(S13=0,0,(R13-S13)/S13)</f>
        <v>-1.4805922368947578E-2</v>
      </c>
    </row>
    <row r="14" spans="1:20" s="51" customFormat="1" ht="15" customHeight="1">
      <c r="A14" s="190" t="s">
        <v>34</v>
      </c>
      <c r="B14" s="191">
        <v>-0.21299999999999999</v>
      </c>
      <c r="C14" s="187">
        <v>-0.22303999999999999</v>
      </c>
      <c r="D14" s="192"/>
      <c r="E14" s="193"/>
      <c r="F14" s="191">
        <f>+F13/F$5</f>
        <v>-0.33508311461067369</v>
      </c>
      <c r="G14" s="187">
        <v>-0.357847533632287</v>
      </c>
      <c r="H14" s="192"/>
      <c r="I14" s="193"/>
      <c r="J14" s="191">
        <f>+J13/J$5</f>
        <v>-0.1811949069539667</v>
      </c>
      <c r="K14" s="187">
        <v>-0.21331689272503082</v>
      </c>
      <c r="L14" s="192"/>
      <c r="M14" s="193"/>
      <c r="N14" s="191"/>
      <c r="O14" s="187"/>
      <c r="P14" s="192"/>
      <c r="Q14" s="193"/>
      <c r="R14" s="191">
        <f t="shared" ref="R14" si="4">+R13/R$5</f>
        <v>-0.28535002318034308</v>
      </c>
      <c r="S14" s="187">
        <f>+S13/S$5</f>
        <v>-0.30565068493150682</v>
      </c>
      <c r="T14" s="192"/>
    </row>
    <row r="15" spans="1:20" s="50" customFormat="1" ht="21.95" customHeight="1">
      <c r="A15" s="183" t="s">
        <v>36</v>
      </c>
      <c r="B15" s="184">
        <v>-147</v>
      </c>
      <c r="C15" s="185">
        <v>139</v>
      </c>
      <c r="D15" s="186"/>
      <c r="E15" s="187"/>
      <c r="F15" s="184">
        <v>94</v>
      </c>
      <c r="G15" s="185">
        <v>77</v>
      </c>
      <c r="H15" s="186"/>
      <c r="I15" s="187"/>
      <c r="J15" s="184">
        <v>-6</v>
      </c>
      <c r="K15" s="185">
        <v>-2</v>
      </c>
      <c r="L15" s="186"/>
      <c r="M15" s="187"/>
      <c r="N15" s="184">
        <v>-32</v>
      </c>
      <c r="O15" s="185">
        <v>-25</v>
      </c>
      <c r="P15" s="186"/>
      <c r="Q15" s="187"/>
      <c r="R15" s="184">
        <f t="shared" ref="R15:S17" si="5">+B15+F15+J15+N15</f>
        <v>-91</v>
      </c>
      <c r="S15" s="185">
        <f t="shared" si="5"/>
        <v>189</v>
      </c>
      <c r="T15" s="186"/>
    </row>
    <row r="16" spans="1:20" s="50" customFormat="1" ht="20.25" customHeight="1">
      <c r="A16" s="183" t="s">
        <v>41</v>
      </c>
      <c r="B16" s="184">
        <v>98</v>
      </c>
      <c r="C16" s="185">
        <v>75</v>
      </c>
      <c r="D16" s="186"/>
      <c r="E16" s="187"/>
      <c r="F16" s="184">
        <v>0</v>
      </c>
      <c r="G16" s="189">
        <v>0</v>
      </c>
      <c r="H16" s="186"/>
      <c r="I16" s="187"/>
      <c r="J16" s="184">
        <v>0</v>
      </c>
      <c r="K16" s="189">
        <v>0</v>
      </c>
      <c r="L16" s="186"/>
      <c r="M16" s="187"/>
      <c r="N16" s="184">
        <v>0</v>
      </c>
      <c r="O16" s="189">
        <v>0</v>
      </c>
      <c r="P16" s="186"/>
      <c r="Q16" s="187"/>
      <c r="R16" s="184">
        <f t="shared" si="5"/>
        <v>98</v>
      </c>
      <c r="S16" s="185">
        <f t="shared" si="5"/>
        <v>75</v>
      </c>
      <c r="T16" s="186"/>
    </row>
    <row r="17" spans="1:30" s="50" customFormat="1" ht="18" customHeight="1">
      <c r="A17" s="183" t="s">
        <v>37</v>
      </c>
      <c r="B17" s="184">
        <v>-3</v>
      </c>
      <c r="C17" s="185">
        <v>-26</v>
      </c>
      <c r="D17" s="186"/>
      <c r="E17" s="187"/>
      <c r="F17" s="184">
        <v>-2</v>
      </c>
      <c r="G17" s="185">
        <v>-2</v>
      </c>
      <c r="H17" s="186"/>
      <c r="I17" s="187"/>
      <c r="J17" s="184">
        <v>0</v>
      </c>
      <c r="K17" s="201">
        <v>0</v>
      </c>
      <c r="L17" s="186"/>
      <c r="M17" s="187"/>
      <c r="N17" s="184">
        <v>0</v>
      </c>
      <c r="O17" s="201">
        <v>0</v>
      </c>
      <c r="P17" s="186"/>
      <c r="Q17" s="187"/>
      <c r="R17" s="184">
        <f t="shared" si="5"/>
        <v>-5</v>
      </c>
      <c r="S17" s="185">
        <f t="shared" si="5"/>
        <v>-28</v>
      </c>
      <c r="T17" s="186"/>
    </row>
    <row r="18" spans="1:30" s="54" customFormat="1" ht="21.95" customHeight="1">
      <c r="A18" s="202" t="s">
        <v>21</v>
      </c>
      <c r="B18" s="180">
        <v>2188</v>
      </c>
      <c r="C18" s="179">
        <v>2342</v>
      </c>
      <c r="D18" s="181">
        <f>IF(C18=0,0,(B18-C18)/C18)</f>
        <v>-6.575576430401367E-2</v>
      </c>
      <c r="E18" s="182"/>
      <c r="F18" s="180">
        <f>+F9+F11+F13+F15+F16+F17</f>
        <v>441</v>
      </c>
      <c r="G18" s="179">
        <v>397</v>
      </c>
      <c r="H18" s="181">
        <f>IF(G18=0,0,(F18-G18)/G18)</f>
        <v>0.11083123425692695</v>
      </c>
      <c r="I18" s="182"/>
      <c r="J18" s="180">
        <f>+J9+J11+J13+J15+J16+J17</f>
        <v>276</v>
      </c>
      <c r="K18" s="179">
        <v>130</v>
      </c>
      <c r="L18" s="181">
        <f>IF(K18=0,0,(J18-K18)/K18)</f>
        <v>1.1230769230769231</v>
      </c>
      <c r="M18" s="182"/>
      <c r="N18" s="180">
        <f>+N9+N11+N13+N15+N16+N17</f>
        <v>-742</v>
      </c>
      <c r="O18" s="179">
        <v>-777</v>
      </c>
      <c r="P18" s="181">
        <f>IF(O18=0,0,(N18-O18)/O18)</f>
        <v>-4.5045045045045043E-2</v>
      </c>
      <c r="Q18" s="182"/>
      <c r="R18" s="180">
        <f>+R9+R11+R13+R15+R16+R17</f>
        <v>2163</v>
      </c>
      <c r="S18" s="179">
        <f>+S9+S11+S13+S15+S16+S17</f>
        <v>2092</v>
      </c>
      <c r="T18" s="181">
        <f>IF(S18=0,0,(R18-S18)/S18)</f>
        <v>3.3938814531548754E-2</v>
      </c>
    </row>
    <row r="19" spans="1:30" s="55" customFormat="1" ht="23.25" customHeight="1">
      <c r="A19" s="203" t="s">
        <v>20</v>
      </c>
      <c r="B19" s="204">
        <v>0.33800000000000002</v>
      </c>
      <c r="C19" s="205">
        <v>0.37472</v>
      </c>
      <c r="D19" s="199"/>
      <c r="E19" s="200"/>
      <c r="F19" s="204">
        <f>+F18/F$5</f>
        <v>0.38582677165354329</v>
      </c>
      <c r="G19" s="205">
        <v>0.35605381165919281</v>
      </c>
      <c r="H19" s="199"/>
      <c r="I19" s="200"/>
      <c r="J19" s="204">
        <f>+J18/J$5</f>
        <v>0.2703232125367287</v>
      </c>
      <c r="K19" s="205">
        <v>0.16029593094944514</v>
      </c>
      <c r="L19" s="199"/>
      <c r="M19" s="200"/>
      <c r="N19" s="204"/>
      <c r="O19" s="205"/>
      <c r="P19" s="199"/>
      <c r="Q19" s="200"/>
      <c r="R19" s="204">
        <f t="shared" ref="R19:S19" si="6">+R18/R$5</f>
        <v>0.25069541029207232</v>
      </c>
      <c r="S19" s="205">
        <f t="shared" si="6"/>
        <v>0.25587084148727984</v>
      </c>
      <c r="T19" s="199"/>
    </row>
    <row r="20" spans="1:30" s="56" customFormat="1" ht="8.1" customHeight="1">
      <c r="A20" s="206"/>
      <c r="B20" s="207"/>
      <c r="C20" s="207"/>
      <c r="D20" s="208"/>
      <c r="E20" s="207"/>
      <c r="F20" s="207"/>
      <c r="G20" s="207"/>
      <c r="H20" s="208"/>
      <c r="I20" s="207"/>
      <c r="J20" s="207"/>
      <c r="K20" s="207"/>
      <c r="L20" s="208"/>
      <c r="M20" s="207"/>
      <c r="N20" s="207"/>
      <c r="O20" s="207"/>
      <c r="P20" s="208"/>
      <c r="Q20" s="207"/>
      <c r="R20" s="207"/>
      <c r="S20" s="207"/>
      <c r="T20" s="208"/>
    </row>
    <row r="21" spans="1:30" s="50" customFormat="1" ht="21.75" customHeight="1">
      <c r="A21" s="209"/>
      <c r="B21" s="210"/>
      <c r="C21" s="211"/>
      <c r="D21" s="212"/>
      <c r="E21" s="211"/>
      <c r="F21" s="210"/>
      <c r="G21" s="211"/>
      <c r="H21" s="212"/>
      <c r="I21" s="211"/>
      <c r="J21" s="210"/>
      <c r="K21" s="213"/>
      <c r="L21" s="214"/>
      <c r="M21" s="214"/>
      <c r="N21" s="286" t="s">
        <v>38</v>
      </c>
      <c r="O21" s="286"/>
      <c r="P21" s="286"/>
      <c r="Q21" s="215"/>
      <c r="R21" s="216">
        <f>-127+42</f>
        <v>-85</v>
      </c>
      <c r="S21" s="217">
        <v>-107</v>
      </c>
      <c r="T21" s="218"/>
    </row>
    <row r="22" spans="1:30" s="50" customFormat="1" ht="21.95" customHeight="1">
      <c r="A22" s="209"/>
      <c r="B22" s="210"/>
      <c r="C22" s="211"/>
      <c r="D22" s="212"/>
      <c r="E22" s="211"/>
      <c r="F22" s="210"/>
      <c r="G22" s="211"/>
      <c r="H22" s="212"/>
      <c r="I22" s="211"/>
      <c r="J22" s="210"/>
      <c r="K22" s="213"/>
      <c r="L22" s="214"/>
      <c r="M22" s="214"/>
      <c r="N22" s="286" t="s">
        <v>39</v>
      </c>
      <c r="O22" s="286"/>
      <c r="P22" s="286"/>
      <c r="Q22" s="215"/>
      <c r="R22" s="216">
        <v>-437</v>
      </c>
      <c r="S22" s="217">
        <v>-427</v>
      </c>
      <c r="T22" s="218"/>
    </row>
    <row r="23" spans="1:30" s="50" customFormat="1" ht="18.75" customHeight="1">
      <c r="A23" s="219"/>
      <c r="B23" s="220"/>
      <c r="C23" s="211"/>
      <c r="D23" s="212"/>
      <c r="E23" s="211"/>
      <c r="F23" s="220"/>
      <c r="G23" s="211"/>
      <c r="H23" s="212"/>
      <c r="I23" s="211"/>
      <c r="J23" s="220"/>
      <c r="K23" s="213"/>
      <c r="L23" s="190"/>
      <c r="M23" s="190"/>
      <c r="N23" s="287" t="s">
        <v>31</v>
      </c>
      <c r="O23" s="287"/>
      <c r="P23" s="287"/>
      <c r="Q23" s="215"/>
      <c r="R23" s="269">
        <f>-R22/(R18-R16-R17+R21)</f>
        <v>0.22015113350125945</v>
      </c>
      <c r="S23" s="222">
        <f>-S22/(S18-S16-S17+S21)</f>
        <v>0.22033023735810114</v>
      </c>
      <c r="T23" s="218"/>
    </row>
    <row r="24" spans="1:30" s="54" customFormat="1" ht="21.95" customHeight="1">
      <c r="A24" s="210"/>
      <c r="B24" s="187"/>
      <c r="C24" s="210"/>
      <c r="D24" s="223"/>
      <c r="E24" s="210"/>
      <c r="F24" s="187"/>
      <c r="G24" s="210"/>
      <c r="H24" s="223"/>
      <c r="I24" s="210"/>
      <c r="J24" s="210"/>
      <c r="K24" s="224"/>
      <c r="L24" s="214"/>
      <c r="M24" s="214"/>
      <c r="N24" s="288" t="s">
        <v>15</v>
      </c>
      <c r="O24" s="288"/>
      <c r="P24" s="288"/>
      <c r="Q24" s="225"/>
      <c r="R24" s="179">
        <f>+R18+R21+R22</f>
        <v>1641</v>
      </c>
      <c r="S24" s="179">
        <f>+S18+S21+S22</f>
        <v>1558</v>
      </c>
      <c r="T24" s="226">
        <f>+(R24-S24)/S24</f>
        <v>5.3273427471116817E-2</v>
      </c>
    </row>
    <row r="25" spans="1:30" s="54" customFormat="1" ht="15" customHeight="1">
      <c r="A25" s="227"/>
      <c r="B25" s="210"/>
      <c r="C25" s="210"/>
      <c r="D25" s="223"/>
      <c r="E25" s="210"/>
      <c r="F25" s="210"/>
      <c r="G25" s="210"/>
      <c r="H25" s="223"/>
      <c r="I25" s="210"/>
      <c r="J25" s="210"/>
      <c r="K25" s="224"/>
      <c r="L25" s="228"/>
      <c r="M25" s="228"/>
      <c r="N25" s="289" t="s">
        <v>20</v>
      </c>
      <c r="O25" s="289"/>
      <c r="P25" s="289"/>
      <c r="Q25" s="225"/>
      <c r="R25" s="229">
        <f>+R24/R$5</f>
        <v>0.19019471488178025</v>
      </c>
      <c r="S25" s="230">
        <f>+S24/S$5</f>
        <v>0.19055772994129158</v>
      </c>
      <c r="T25" s="231"/>
    </row>
    <row r="26" spans="1:30" s="147" customFormat="1" ht="8.1" customHeight="1">
      <c r="A26" s="227"/>
      <c r="B26" s="210"/>
      <c r="C26" s="210"/>
      <c r="D26" s="223"/>
      <c r="E26" s="210"/>
      <c r="F26" s="210"/>
      <c r="G26" s="210"/>
      <c r="H26" s="223"/>
      <c r="I26" s="210"/>
      <c r="J26" s="210"/>
      <c r="K26" s="232"/>
      <c r="L26" s="233"/>
      <c r="M26" s="233"/>
      <c r="N26" s="234"/>
      <c r="O26" s="235"/>
      <c r="P26" s="235"/>
      <c r="Q26" s="233"/>
      <c r="R26" s="233"/>
      <c r="S26" s="233"/>
      <c r="T26" s="236"/>
    </row>
    <row r="27" spans="1:30" s="49" customFormat="1" ht="24.95" customHeight="1">
      <c r="A27" s="237"/>
      <c r="B27" s="237"/>
      <c r="C27" s="237"/>
      <c r="D27" s="238"/>
      <c r="E27" s="237"/>
      <c r="F27" s="237"/>
      <c r="G27" s="237"/>
      <c r="H27" s="238"/>
      <c r="I27" s="237"/>
      <c r="J27" s="237"/>
      <c r="K27" s="239"/>
      <c r="L27" s="214"/>
      <c r="M27" s="214"/>
      <c r="N27" s="293" t="s">
        <v>40</v>
      </c>
      <c r="O27" s="293"/>
      <c r="P27" s="293"/>
      <c r="Q27" s="240"/>
      <c r="R27" s="241">
        <f>ROUND(R24/1248.5,2)</f>
        <v>1.31</v>
      </c>
      <c r="S27" s="241">
        <v>1.25</v>
      </c>
      <c r="T27" s="242">
        <f>+(R27-S27)/S27</f>
        <v>4.8000000000000043E-2</v>
      </c>
    </row>
    <row r="28" spans="1:30" s="57" customFormat="1" ht="11.25" customHeight="1">
      <c r="A28" s="60"/>
      <c r="B28" s="60"/>
      <c r="C28" s="60"/>
      <c r="D28" s="61"/>
      <c r="E28" s="60"/>
      <c r="F28" s="60"/>
      <c r="G28" s="60"/>
      <c r="H28" s="61"/>
      <c r="I28" s="60"/>
      <c r="J28" s="60"/>
      <c r="K28" s="60"/>
      <c r="L28" s="61"/>
      <c r="M28" s="60"/>
      <c r="N28" s="60"/>
      <c r="O28" s="60"/>
      <c r="P28" s="61"/>
      <c r="Q28" s="60"/>
      <c r="R28" s="60"/>
      <c r="S28" s="60"/>
      <c r="T28" s="61"/>
    </row>
    <row r="29" spans="1:30" s="57" customFormat="1" ht="11.25" customHeight="1">
      <c r="A29" s="60"/>
      <c r="B29" s="60"/>
      <c r="C29" s="60"/>
      <c r="D29" s="61"/>
      <c r="E29" s="60"/>
      <c r="F29" s="60"/>
      <c r="G29" s="60"/>
      <c r="H29" s="61"/>
      <c r="I29" s="60"/>
      <c r="J29" s="60"/>
      <c r="K29" s="60"/>
      <c r="L29" s="61"/>
      <c r="M29" s="60"/>
      <c r="N29" s="60"/>
      <c r="O29" s="60"/>
      <c r="P29" s="61"/>
      <c r="Q29" s="60"/>
      <c r="R29" s="148">
        <v>1286.5999999999999</v>
      </c>
      <c r="S29" s="60"/>
      <c r="T29" s="61"/>
    </row>
    <row r="30" spans="1:30" s="62" customFormat="1" ht="15" customHeight="1">
      <c r="A30" s="292" t="s">
        <v>43</v>
      </c>
      <c r="B30" s="292"/>
      <c r="C30" s="292"/>
      <c r="D30" s="292"/>
      <c r="E30" s="292"/>
      <c r="F30" s="292"/>
      <c r="G30" s="292"/>
      <c r="H30" s="292"/>
      <c r="I30" s="292"/>
      <c r="J30" s="292"/>
      <c r="K30" s="292"/>
      <c r="L30" s="292"/>
      <c r="M30" s="292"/>
      <c r="N30" s="292"/>
      <c r="O30" s="292"/>
      <c r="P30" s="292"/>
      <c r="Q30" s="292"/>
      <c r="R30" s="292"/>
      <c r="S30" s="292"/>
      <c r="T30" s="292"/>
      <c r="U30" s="149"/>
      <c r="V30" s="149"/>
      <c r="W30" s="149"/>
      <c r="X30" s="149"/>
      <c r="Y30" s="149"/>
      <c r="Z30" s="149"/>
      <c r="AA30" s="149"/>
      <c r="AB30" s="149"/>
      <c r="AC30" s="149"/>
      <c r="AD30" s="149"/>
    </row>
    <row r="31" spans="1:30" s="62" customFormat="1" ht="15" customHeight="1">
      <c r="A31" s="292" t="s">
        <v>88</v>
      </c>
      <c r="B31" s="292"/>
      <c r="C31" s="292"/>
      <c r="D31" s="292"/>
      <c r="E31" s="292"/>
      <c r="F31" s="292"/>
      <c r="G31" s="292"/>
      <c r="H31" s="292"/>
      <c r="I31" s="292"/>
      <c r="J31" s="292"/>
      <c r="K31" s="292"/>
      <c r="L31" s="292"/>
      <c r="M31" s="292"/>
      <c r="N31" s="292"/>
      <c r="O31" s="292"/>
      <c r="P31" s="292"/>
      <c r="Q31" s="292"/>
      <c r="R31" s="292"/>
      <c r="S31" s="292"/>
      <c r="T31" s="292"/>
      <c r="U31" s="149"/>
      <c r="V31" s="149"/>
      <c r="W31" s="149"/>
      <c r="X31" s="149"/>
      <c r="Y31" s="149"/>
      <c r="Z31" s="149"/>
      <c r="AA31" s="149"/>
      <c r="AB31" s="149"/>
      <c r="AC31" s="149"/>
      <c r="AD31" s="149"/>
    </row>
    <row r="32" spans="1:30" s="63" customFormat="1" ht="15" customHeight="1">
      <c r="A32" s="292" t="s">
        <v>128</v>
      </c>
      <c r="B32" s="292"/>
      <c r="C32" s="292"/>
      <c r="D32" s="292"/>
      <c r="E32" s="292"/>
      <c r="F32" s="292"/>
      <c r="G32" s="292"/>
      <c r="H32" s="292"/>
      <c r="I32" s="292"/>
      <c r="J32" s="292"/>
      <c r="K32" s="292"/>
      <c r="L32" s="292"/>
      <c r="M32" s="292"/>
      <c r="N32" s="292"/>
      <c r="O32" s="292"/>
      <c r="P32" s="292"/>
      <c r="Q32" s="292"/>
      <c r="R32" s="292"/>
      <c r="S32" s="292"/>
      <c r="T32" s="292"/>
      <c r="U32" s="150"/>
      <c r="V32" s="150"/>
      <c r="W32" s="150"/>
      <c r="X32" s="150"/>
      <c r="Y32" s="150"/>
      <c r="Z32" s="150"/>
      <c r="AA32" s="150"/>
      <c r="AB32" s="150"/>
      <c r="AC32" s="150"/>
      <c r="AD32" s="150"/>
    </row>
    <row r="33" spans="1:20" s="62" customFormat="1" ht="14.25">
      <c r="A33" s="292" t="s">
        <v>108</v>
      </c>
      <c r="B33" s="292"/>
      <c r="C33" s="292"/>
      <c r="D33" s="292"/>
      <c r="E33" s="292"/>
      <c r="F33" s="292"/>
      <c r="G33" s="292"/>
      <c r="H33" s="292"/>
      <c r="I33" s="292"/>
      <c r="J33" s="292"/>
      <c r="K33" s="292"/>
      <c r="L33" s="292"/>
      <c r="M33" s="292"/>
      <c r="N33" s="292"/>
      <c r="O33" s="292"/>
      <c r="P33" s="292"/>
      <c r="Q33" s="292"/>
      <c r="R33" s="292"/>
      <c r="S33" s="292"/>
      <c r="T33" s="292"/>
    </row>
    <row r="34" spans="1:20" s="62" customFormat="1">
      <c r="A34" s="171"/>
      <c r="B34" s="58"/>
      <c r="C34" s="58"/>
      <c r="D34" s="59"/>
      <c r="E34" s="58"/>
      <c r="F34" s="58"/>
      <c r="G34" s="58"/>
      <c r="H34" s="59"/>
      <c r="I34" s="58"/>
      <c r="J34" s="58"/>
      <c r="K34" s="58"/>
      <c r="L34" s="59"/>
      <c r="M34" s="58"/>
      <c r="N34" s="58"/>
      <c r="O34" s="58"/>
      <c r="P34" s="59"/>
      <c r="Q34" s="58"/>
      <c r="R34" s="58"/>
      <c r="S34" s="58"/>
      <c r="T34" s="59"/>
    </row>
    <row r="35" spans="1:20">
      <c r="A35" s="64"/>
      <c r="B35" s="60"/>
      <c r="C35" s="60"/>
      <c r="D35" s="61"/>
      <c r="E35" s="60"/>
      <c r="F35" s="60"/>
      <c r="G35" s="60"/>
      <c r="H35" s="61"/>
      <c r="I35" s="60"/>
      <c r="J35" s="60"/>
      <c r="K35" s="60"/>
      <c r="L35" s="61"/>
      <c r="M35" s="60"/>
      <c r="N35" s="60"/>
      <c r="O35" s="60"/>
      <c r="P35" s="61"/>
      <c r="Q35" s="60"/>
      <c r="R35" s="60"/>
      <c r="S35" s="60"/>
      <c r="T35" s="61"/>
    </row>
    <row r="36" spans="1:20" ht="17.100000000000001" customHeight="1">
      <c r="A36" s="66"/>
      <c r="B36" s="58"/>
      <c r="C36" s="58"/>
      <c r="D36" s="59"/>
      <c r="E36" s="58"/>
      <c r="F36" s="58"/>
      <c r="G36" s="58"/>
      <c r="H36" s="59"/>
      <c r="I36" s="58"/>
      <c r="J36" s="58"/>
      <c r="K36" s="58"/>
      <c r="L36" s="59"/>
      <c r="M36" s="58"/>
      <c r="N36" s="58"/>
      <c r="O36" s="58"/>
      <c r="P36" s="59"/>
      <c r="Q36" s="58"/>
      <c r="R36" s="58"/>
      <c r="S36" s="58"/>
      <c r="T36" s="67"/>
    </row>
    <row r="37" spans="1:20" ht="12.75" customHeight="1"/>
    <row r="41" spans="1:20" ht="12" customHeight="1"/>
  </sheetData>
  <mergeCells count="16">
    <mergeCell ref="A30:T30"/>
    <mergeCell ref="A31:T31"/>
    <mergeCell ref="A32:T32"/>
    <mergeCell ref="A33:T33"/>
    <mergeCell ref="N27:P27"/>
    <mergeCell ref="A1:T1"/>
    <mergeCell ref="B3:D3"/>
    <mergeCell ref="F3:H3"/>
    <mergeCell ref="J3:L3"/>
    <mergeCell ref="N3:O3"/>
    <mergeCell ref="R3:T3"/>
    <mergeCell ref="N21:P21"/>
    <mergeCell ref="N22:P22"/>
    <mergeCell ref="N23:P23"/>
    <mergeCell ref="N24:P24"/>
    <mergeCell ref="N25:P25"/>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0000"/>
    <pageSetUpPr fitToPage="1"/>
  </sheetPr>
  <dimension ref="A1:T47"/>
  <sheetViews>
    <sheetView showGridLines="0" zoomScaleNormal="100" workbookViewId="0">
      <selection activeCell="A34" sqref="A34:E34"/>
    </sheetView>
  </sheetViews>
  <sheetFormatPr baseColWidth="10" defaultColWidth="11.42578125" defaultRowHeight="12.75"/>
  <cols>
    <col min="1" max="1" width="102.140625" style="9" bestFit="1" customWidth="1"/>
    <col min="2" max="5" width="14.28515625" style="134" customWidth="1"/>
    <col min="6" max="16384" width="11.42578125" style="9"/>
  </cols>
  <sheetData>
    <row r="1" spans="1:6" ht="36.950000000000003" customHeight="1">
      <c r="A1" s="72" t="s">
        <v>28</v>
      </c>
      <c r="B1" s="130"/>
      <c r="C1" s="130"/>
      <c r="D1" s="130"/>
      <c r="E1" s="130"/>
      <c r="F1" s="72"/>
    </row>
    <row r="2" spans="1:6" ht="11.1" customHeight="1">
      <c r="A2" s="10"/>
      <c r="B2" s="131"/>
      <c r="C2" s="131"/>
      <c r="D2" s="132"/>
      <c r="E2" s="133"/>
    </row>
    <row r="3" spans="1:6" ht="20.25" customHeight="1">
      <c r="A3" s="14" t="s">
        <v>22</v>
      </c>
      <c r="B3" s="296" t="s">
        <v>104</v>
      </c>
      <c r="C3" s="295" t="s">
        <v>93</v>
      </c>
      <c r="D3" s="296" t="s">
        <v>102</v>
      </c>
      <c r="E3" s="295" t="s">
        <v>94</v>
      </c>
    </row>
    <row r="4" spans="1:6" ht="13.5" customHeight="1">
      <c r="A4" s="15"/>
      <c r="B4" s="296"/>
      <c r="C4" s="295"/>
      <c r="D4" s="296"/>
      <c r="E4" s="295"/>
    </row>
    <row r="5" spans="1:6" s="11" customFormat="1" ht="17.25" customHeight="1">
      <c r="A5" s="16" t="s">
        <v>0</v>
      </c>
      <c r="B5" s="272">
        <v>8628</v>
      </c>
      <c r="C5" s="273">
        <v>8176</v>
      </c>
      <c r="D5" s="272">
        <v>17019</v>
      </c>
      <c r="E5" s="273">
        <v>16074</v>
      </c>
    </row>
    <row r="6" spans="1:6" s="11" customFormat="1" ht="17.25" customHeight="1">
      <c r="A6" s="17" t="s">
        <v>1</v>
      </c>
      <c r="B6" s="274">
        <v>352</v>
      </c>
      <c r="C6" s="275">
        <v>305</v>
      </c>
      <c r="D6" s="274">
        <v>674</v>
      </c>
      <c r="E6" s="275">
        <v>533</v>
      </c>
    </row>
    <row r="7" spans="1:6" s="11" customFormat="1" ht="17.25" customHeight="1">
      <c r="A7" s="17" t="s">
        <v>2</v>
      </c>
      <c r="B7" s="274">
        <v>-2767</v>
      </c>
      <c r="C7" s="275">
        <v>-2720</v>
      </c>
      <c r="D7" s="274">
        <v>-5385</v>
      </c>
      <c r="E7" s="275">
        <v>-5265</v>
      </c>
    </row>
    <row r="8" spans="1:6" s="11" customFormat="1" ht="17.25" customHeight="1">
      <c r="A8" s="16" t="s">
        <v>3</v>
      </c>
      <c r="B8" s="272">
        <f>B5+B6+B7</f>
        <v>6213</v>
      </c>
      <c r="C8" s="276">
        <f>C5+C6+C7</f>
        <v>5761</v>
      </c>
      <c r="D8" s="272">
        <f>D5+D6+D7</f>
        <v>12308</v>
      </c>
      <c r="E8" s="276">
        <f>E5+E6+E7</f>
        <v>11342</v>
      </c>
    </row>
    <row r="9" spans="1:6" s="11" customFormat="1" ht="17.25" customHeight="1">
      <c r="A9" s="17" t="s">
        <v>4</v>
      </c>
      <c r="B9" s="274">
        <v>-1587</v>
      </c>
      <c r="C9" s="275">
        <v>-1475</v>
      </c>
      <c r="D9" s="274">
        <v>-2972</v>
      </c>
      <c r="E9" s="275">
        <v>-2755</v>
      </c>
      <c r="F9" s="270"/>
    </row>
    <row r="10" spans="1:6" s="11" customFormat="1" ht="17.25" customHeight="1">
      <c r="A10" s="17" t="s">
        <v>5</v>
      </c>
      <c r="B10" s="274">
        <v>-2459</v>
      </c>
      <c r="C10" s="275">
        <v>-2507</v>
      </c>
      <c r="D10" s="274">
        <v>-4835</v>
      </c>
      <c r="E10" s="275">
        <v>-4819</v>
      </c>
      <c r="F10" s="270"/>
    </row>
    <row r="11" spans="1:6" s="11" customFormat="1" ht="17.25" customHeight="1">
      <c r="A11" s="17" t="s">
        <v>6</v>
      </c>
      <c r="B11" s="274">
        <v>209</v>
      </c>
      <c r="C11" s="275">
        <v>298</v>
      </c>
      <c r="D11" s="274">
        <v>273</v>
      </c>
      <c r="E11" s="275">
        <v>323</v>
      </c>
    </row>
    <row r="12" spans="1:6" s="11" customFormat="1" ht="17.25" customHeight="1">
      <c r="A12" s="17" t="s">
        <v>7</v>
      </c>
      <c r="B12" s="274">
        <v>-300</v>
      </c>
      <c r="C12" s="275">
        <v>-109</v>
      </c>
      <c r="D12" s="274">
        <v>-466</v>
      </c>
      <c r="E12" s="275">
        <v>-165</v>
      </c>
    </row>
    <row r="13" spans="1:6" s="11" customFormat="1" ht="17.25" customHeight="1">
      <c r="A13" s="17" t="s">
        <v>8</v>
      </c>
      <c r="B13" s="274">
        <v>-559</v>
      </c>
      <c r="C13" s="275">
        <v>-541</v>
      </c>
      <c r="D13" s="274">
        <v>-1116</v>
      </c>
      <c r="E13" s="275">
        <v>-999</v>
      </c>
    </row>
    <row r="14" spans="1:6" s="11" customFormat="1" ht="17.25" customHeight="1">
      <c r="A14" s="17" t="s">
        <v>9</v>
      </c>
      <c r="B14" s="274">
        <v>-1835</v>
      </c>
      <c r="C14" s="275">
        <v>-98</v>
      </c>
      <c r="D14" s="274">
        <v>-1840</v>
      </c>
      <c r="E14" s="275">
        <v>-101</v>
      </c>
    </row>
    <row r="15" spans="1:6" s="11" customFormat="1" ht="17.25" customHeight="1">
      <c r="A15" s="17" t="s">
        <v>44</v>
      </c>
      <c r="B15" s="274">
        <v>130</v>
      </c>
      <c r="C15" s="275">
        <v>66</v>
      </c>
      <c r="D15" s="274">
        <v>190</v>
      </c>
      <c r="E15" s="275">
        <v>10</v>
      </c>
    </row>
    <row r="16" spans="1:6" s="11" customFormat="1" ht="17.25" customHeight="1">
      <c r="A16" s="17" t="s">
        <v>29</v>
      </c>
      <c r="B16" s="274">
        <v>-426</v>
      </c>
      <c r="C16" s="275">
        <v>-416</v>
      </c>
      <c r="D16" s="274">
        <v>-747</v>
      </c>
      <c r="E16" s="275">
        <v>-607</v>
      </c>
    </row>
    <row r="17" spans="1:6" s="11" customFormat="1" ht="17.25" customHeight="1">
      <c r="A17" s="17" t="s">
        <v>109</v>
      </c>
      <c r="B17" s="274">
        <v>317</v>
      </c>
      <c r="C17" s="275">
        <v>-18</v>
      </c>
      <c r="D17" s="274">
        <v>317</v>
      </c>
      <c r="E17" s="275">
        <v>-67</v>
      </c>
    </row>
    <row r="18" spans="1:6" s="11" customFormat="1" ht="17.25" customHeight="1">
      <c r="A18" s="16" t="s">
        <v>10</v>
      </c>
      <c r="B18" s="272">
        <f>B8+B9+B10+B11+B12+B13+B14+B15+B16+B17</f>
        <v>-297</v>
      </c>
      <c r="C18" s="276">
        <f>C8+C9+C10+C11+C12+C13+C14+C15+C16+C17</f>
        <v>961</v>
      </c>
      <c r="D18" s="272">
        <f>D8+D9+D10+D11+D12+D13+D14+D15+D16+D17</f>
        <v>1112</v>
      </c>
      <c r="E18" s="276">
        <f>E8+E9+E10+E11+E12+E13+E14+E15+E16+E17</f>
        <v>2162</v>
      </c>
    </row>
    <row r="19" spans="1:6" s="11" customFormat="1" ht="17.25" customHeight="1">
      <c r="A19" s="17" t="s">
        <v>25</v>
      </c>
      <c r="B19" s="277">
        <v>-138</v>
      </c>
      <c r="C19" s="275">
        <v>-107</v>
      </c>
      <c r="D19" s="277">
        <v>-244</v>
      </c>
      <c r="E19" s="275">
        <v>-202</v>
      </c>
    </row>
    <row r="20" spans="1:6" ht="17.25" customHeight="1">
      <c r="A20" s="17" t="s">
        <v>11</v>
      </c>
      <c r="B20" s="277">
        <v>42</v>
      </c>
      <c r="C20" s="275">
        <v>0</v>
      </c>
      <c r="D20" s="277">
        <v>94</v>
      </c>
      <c r="E20" s="275">
        <v>97</v>
      </c>
      <c r="F20" s="11"/>
    </row>
    <row r="21" spans="1:6" s="11" customFormat="1" ht="17.25" customHeight="1">
      <c r="A21" s="18" t="s">
        <v>12</v>
      </c>
      <c r="B21" s="272">
        <f>B18+B19+B20</f>
        <v>-393</v>
      </c>
      <c r="C21" s="276">
        <f>C18+C19+C20</f>
        <v>854</v>
      </c>
      <c r="D21" s="272">
        <f>D18+D19+D20</f>
        <v>962</v>
      </c>
      <c r="E21" s="276">
        <f>E18+E19+E20</f>
        <v>2057</v>
      </c>
      <c r="F21" s="9"/>
    </row>
    <row r="22" spans="1:6" s="11" customFormat="1" ht="17.25" customHeight="1">
      <c r="A22" s="17" t="s">
        <v>13</v>
      </c>
      <c r="B22" s="274">
        <v>242</v>
      </c>
      <c r="C22" s="278">
        <v>-110</v>
      </c>
      <c r="D22" s="274">
        <v>-13</v>
      </c>
      <c r="E22" s="278">
        <v>-297</v>
      </c>
    </row>
    <row r="23" spans="1:6" s="11" customFormat="1" ht="17.25" customHeight="1">
      <c r="A23" s="17" t="s">
        <v>86</v>
      </c>
      <c r="B23" s="274">
        <v>69</v>
      </c>
      <c r="C23" s="278">
        <v>45</v>
      </c>
      <c r="D23" s="274">
        <v>116</v>
      </c>
      <c r="E23" s="278">
        <v>75</v>
      </c>
    </row>
    <row r="24" spans="1:6" s="11" customFormat="1" ht="17.25" customHeight="1">
      <c r="A24" s="19" t="s">
        <v>90</v>
      </c>
      <c r="B24" s="279">
        <f>B21+B22+B23</f>
        <v>-82</v>
      </c>
      <c r="C24" s="276">
        <f>C21+C22+C23</f>
        <v>789</v>
      </c>
      <c r="D24" s="279">
        <f>D21+D22+D23</f>
        <v>1065</v>
      </c>
      <c r="E24" s="276">
        <f>E21+E22+E23</f>
        <v>1835</v>
      </c>
    </row>
    <row r="25" spans="1:6" s="11" customFormat="1" ht="17.25" customHeight="1">
      <c r="A25" s="17" t="s">
        <v>116</v>
      </c>
      <c r="B25" s="274">
        <v>0</v>
      </c>
      <c r="C25" s="275">
        <v>1</v>
      </c>
      <c r="D25" s="274">
        <v>0</v>
      </c>
      <c r="E25" s="275">
        <v>0</v>
      </c>
    </row>
    <row r="26" spans="1:6" s="11" customFormat="1" ht="17.25" customHeight="1">
      <c r="A26" s="19" t="s">
        <v>87</v>
      </c>
      <c r="B26" s="280">
        <f>B24+B25</f>
        <v>-82</v>
      </c>
      <c r="C26" s="276">
        <f>C24+C25</f>
        <v>790</v>
      </c>
      <c r="D26" s="280">
        <f>D24+D25</f>
        <v>1065</v>
      </c>
      <c r="E26" s="276">
        <f>E24+E25</f>
        <v>1835</v>
      </c>
    </row>
    <row r="27" spans="1:6" s="11" customFormat="1" ht="17.25" customHeight="1">
      <c r="A27" s="17" t="s">
        <v>14</v>
      </c>
      <c r="B27" s="281">
        <v>5</v>
      </c>
      <c r="C27" s="275">
        <v>28</v>
      </c>
      <c r="D27" s="281">
        <v>15</v>
      </c>
      <c r="E27" s="275">
        <v>57</v>
      </c>
    </row>
    <row r="28" spans="1:6" s="11" customFormat="1" ht="17.25" customHeight="1">
      <c r="A28" s="19" t="s">
        <v>23</v>
      </c>
      <c r="B28" s="280">
        <f>B26-B27</f>
        <v>-87</v>
      </c>
      <c r="C28" s="276">
        <f>C26-C27</f>
        <v>762</v>
      </c>
      <c r="D28" s="280">
        <f>D26-D27</f>
        <v>1050</v>
      </c>
      <c r="E28" s="276">
        <f>E26-E27</f>
        <v>1778</v>
      </c>
      <c r="F28" s="12"/>
    </row>
    <row r="29" spans="1:6" s="11" customFormat="1" ht="17.25" customHeight="1">
      <c r="A29" s="17" t="s">
        <v>17</v>
      </c>
      <c r="B29" s="282">
        <v>1248.5</v>
      </c>
      <c r="C29" s="283">
        <v>1247.4000000000001</v>
      </c>
      <c r="D29" s="282">
        <v>1247.2</v>
      </c>
      <c r="E29" s="283">
        <v>1247.8</v>
      </c>
    </row>
    <row r="30" spans="1:6" s="11" customFormat="1" ht="27.75" customHeight="1">
      <c r="A30" s="36" t="s">
        <v>91</v>
      </c>
      <c r="B30" s="284">
        <f>+(B24-B27)/B29</f>
        <v>-6.9683620344413291E-2</v>
      </c>
      <c r="C30" s="284">
        <f>+(C24-C27)/C29</f>
        <v>0.61006894340227669</v>
      </c>
      <c r="D30" s="285">
        <f>+(D24-D27)/D29</f>
        <v>0.84188582424631175</v>
      </c>
      <c r="E30" s="284">
        <f>+(E24-E27)/E29</f>
        <v>1.4249078377945184</v>
      </c>
      <c r="F30" s="74"/>
    </row>
    <row r="31" spans="1:6" ht="27.75" customHeight="1">
      <c r="A31" s="20" t="s">
        <v>30</v>
      </c>
      <c r="B31" s="284">
        <f>+B28/B29</f>
        <v>-6.9683620344413291E-2</v>
      </c>
      <c r="C31" s="284">
        <f>+C28/C29</f>
        <v>0.61087061087061079</v>
      </c>
      <c r="D31" s="285">
        <f>+D28/D29</f>
        <v>0.84188582424631175</v>
      </c>
      <c r="E31" s="284">
        <f>+E28/E29</f>
        <v>1.4249078377945184</v>
      </c>
      <c r="F31" s="74"/>
    </row>
    <row r="32" spans="1:6" s="37" customFormat="1" ht="6" customHeight="1">
      <c r="A32" s="9"/>
      <c r="B32" s="134"/>
      <c r="C32" s="134"/>
      <c r="D32" s="135"/>
      <c r="E32" s="135"/>
      <c r="F32" s="9"/>
    </row>
    <row r="33" spans="1:20" s="37" customFormat="1" ht="18.75" customHeight="1">
      <c r="A33" s="267" t="s">
        <v>140</v>
      </c>
      <c r="B33" s="267"/>
      <c r="C33" s="267"/>
      <c r="D33" s="267"/>
      <c r="E33" s="267"/>
      <c r="F33" s="267"/>
      <c r="G33" s="267"/>
      <c r="H33" s="267"/>
      <c r="I33" s="267"/>
      <c r="J33" s="267"/>
      <c r="K33" s="267"/>
      <c r="L33" s="267"/>
      <c r="M33" s="267"/>
      <c r="N33" s="267"/>
      <c r="O33" s="267"/>
      <c r="P33" s="267"/>
      <c r="Q33" s="267"/>
      <c r="R33" s="267"/>
      <c r="S33" s="267"/>
      <c r="T33" s="267"/>
    </row>
    <row r="34" spans="1:20" s="39" customFormat="1" ht="15.75" customHeight="1">
      <c r="A34" s="297" t="s">
        <v>139</v>
      </c>
      <c r="B34" s="297"/>
      <c r="C34" s="297"/>
      <c r="D34" s="297"/>
      <c r="E34" s="297"/>
      <c r="F34" s="137"/>
      <c r="G34" s="134"/>
      <c r="H34" s="134"/>
      <c r="I34" s="134"/>
      <c r="J34" s="134"/>
      <c r="K34" s="134"/>
      <c r="L34" s="134"/>
      <c r="M34" s="134"/>
      <c r="N34" s="134"/>
      <c r="O34" s="134"/>
      <c r="P34" s="134"/>
      <c r="Q34" s="134"/>
      <c r="R34" s="134"/>
      <c r="S34" s="134"/>
      <c r="T34" s="134"/>
    </row>
    <row r="35" spans="1:20" s="37" customFormat="1">
      <c r="A35" s="294"/>
      <c r="B35" s="294"/>
      <c r="C35" s="294"/>
      <c r="D35" s="294"/>
      <c r="E35" s="294"/>
      <c r="F35" s="39"/>
    </row>
    <row r="36" spans="1:20">
      <c r="A36" s="75"/>
      <c r="B36" s="136"/>
      <c r="C36" s="136"/>
      <c r="D36" s="137"/>
      <c r="E36" s="137"/>
      <c r="F36" s="37"/>
    </row>
    <row r="37" spans="1:20">
      <c r="D37" s="138"/>
      <c r="E37" s="138"/>
    </row>
    <row r="38" spans="1:20">
      <c r="D38" s="138"/>
      <c r="E38" s="138"/>
    </row>
    <row r="47" spans="1:20" ht="13.5">
      <c r="A47" s="26"/>
      <c r="B47" s="139"/>
      <c r="C47" s="139"/>
    </row>
  </sheetData>
  <mergeCells count="6">
    <mergeCell ref="A35:E35"/>
    <mergeCell ref="E3:E4"/>
    <mergeCell ref="D3:D4"/>
    <mergeCell ref="A34:E34"/>
    <mergeCell ref="B3:B4"/>
    <mergeCell ref="C3:C4"/>
  </mergeCells>
  <phoneticPr fontId="36" type="noConversion"/>
  <pageMargins left="0.32333333333333331" right="0.27559055118110237" top="0" bottom="0.15748031496062992" header="0.23622047244094491" footer="0.19685039370078741"/>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2"/>
  <sheetViews>
    <sheetView showGridLines="0" topLeftCell="A7" zoomScaleNormal="100" workbookViewId="0">
      <selection activeCell="A29" sqref="A29:F29"/>
    </sheetView>
  </sheetViews>
  <sheetFormatPr baseColWidth="10" defaultColWidth="11.42578125" defaultRowHeight="12.75"/>
  <cols>
    <col min="1" max="1" width="76.7109375" style="28" customWidth="1"/>
    <col min="2" max="2" width="11.85546875" style="28" customWidth="1"/>
    <col min="3" max="3" width="2.5703125" style="28" bestFit="1" customWidth="1"/>
    <col min="4" max="4" width="11.85546875" style="28" customWidth="1"/>
    <col min="5" max="5" width="2.5703125" style="28" bestFit="1" customWidth="1"/>
    <col min="6" max="6" width="11.85546875" style="28" customWidth="1"/>
    <col min="7" max="7" width="2.42578125" style="28" customWidth="1"/>
    <col min="8" max="16384" width="11.42578125" style="28"/>
  </cols>
  <sheetData>
    <row r="1" spans="1:8" s="3" customFormat="1" ht="36.950000000000003" customHeight="1">
      <c r="A1" s="290" t="s">
        <v>95</v>
      </c>
      <c r="B1" s="290"/>
      <c r="C1" s="290"/>
      <c r="D1" s="290"/>
      <c r="E1" s="290"/>
      <c r="F1" s="290"/>
      <c r="H1" s="8"/>
    </row>
    <row r="2" spans="1:8" s="3" customFormat="1" ht="11.1" customHeight="1">
      <c r="A2" s="5"/>
      <c r="B2" s="29"/>
      <c r="C2" s="29"/>
      <c r="D2" s="6"/>
      <c r="E2" s="29"/>
      <c r="F2" s="6"/>
      <c r="H2" s="8"/>
    </row>
    <row r="3" spans="1:8" s="7" customFormat="1" ht="15">
      <c r="A3" s="21" t="s">
        <v>22</v>
      </c>
      <c r="B3" s="151" t="s">
        <v>104</v>
      </c>
      <c r="C3" s="152"/>
      <c r="D3" s="151" t="s">
        <v>93</v>
      </c>
      <c r="E3" s="152"/>
      <c r="F3" s="27" t="s">
        <v>24</v>
      </c>
    </row>
    <row r="4" spans="1:8" s="4" customFormat="1" ht="26.1" customHeight="1">
      <c r="A4" s="23" t="s">
        <v>23</v>
      </c>
      <c r="B4" s="153">
        <v>-87</v>
      </c>
      <c r="C4" s="154"/>
      <c r="D4" s="154">
        <v>762</v>
      </c>
      <c r="E4" s="30"/>
      <c r="F4" s="155">
        <f>+B4/D4-1</f>
        <v>-1.1141732283464567</v>
      </c>
      <c r="G4" s="25"/>
      <c r="H4" s="156"/>
    </row>
    <row r="5" spans="1:8" ht="21.95" customHeight="1">
      <c r="A5" s="22" t="s">
        <v>110</v>
      </c>
      <c r="B5" s="157">
        <v>559</v>
      </c>
      <c r="C5" s="158"/>
      <c r="D5" s="158">
        <v>541.04200656505998</v>
      </c>
      <c r="E5" s="31"/>
      <c r="F5" s="32"/>
      <c r="G5" s="73"/>
    </row>
    <row r="6" spans="1:8" ht="21.95" customHeight="1">
      <c r="A6" s="22" t="s">
        <v>129</v>
      </c>
      <c r="B6" s="157">
        <v>1835</v>
      </c>
      <c r="C6" s="158"/>
      <c r="D6" s="158">
        <v>98.442898655647994</v>
      </c>
      <c r="E6" s="33"/>
      <c r="F6" s="32"/>
      <c r="G6" s="73"/>
    </row>
    <row r="7" spans="1:8" ht="21.95" customHeight="1">
      <c r="A7" s="22" t="s">
        <v>44</v>
      </c>
      <c r="B7" s="157">
        <v>-130</v>
      </c>
      <c r="C7" s="158"/>
      <c r="D7" s="158">
        <v>-65.748205193168388</v>
      </c>
      <c r="E7" s="33"/>
      <c r="F7" s="32"/>
      <c r="G7" s="73"/>
    </row>
    <row r="8" spans="1:8" ht="21.95" customHeight="1">
      <c r="A8" s="22" t="s">
        <v>96</v>
      </c>
      <c r="B8" s="157">
        <v>0</v>
      </c>
      <c r="C8" s="158"/>
      <c r="D8" s="158">
        <v>69.191078027177994</v>
      </c>
      <c r="E8" s="33"/>
      <c r="F8" s="32"/>
      <c r="G8" s="73"/>
    </row>
    <row r="9" spans="1:8" ht="21.95" customHeight="1">
      <c r="A9" s="22" t="s">
        <v>97</v>
      </c>
      <c r="B9" s="157">
        <v>0</v>
      </c>
      <c r="C9" s="158"/>
      <c r="D9" s="158">
        <v>8.2998193694200335</v>
      </c>
      <c r="E9" s="33"/>
      <c r="F9" s="32"/>
      <c r="G9" s="73"/>
    </row>
    <row r="10" spans="1:8" ht="21.95" customHeight="1">
      <c r="A10" s="22" t="s">
        <v>29</v>
      </c>
      <c r="B10" s="157">
        <v>426</v>
      </c>
      <c r="C10" s="158"/>
      <c r="D10" s="158">
        <v>415.61971168913897</v>
      </c>
      <c r="E10" s="31"/>
      <c r="F10" s="32"/>
      <c r="G10" s="73"/>
    </row>
    <row r="11" spans="1:8" ht="21.95" customHeight="1">
      <c r="A11" s="22" t="s">
        <v>130</v>
      </c>
      <c r="B11" s="157">
        <v>-317</v>
      </c>
      <c r="C11" s="158"/>
      <c r="D11" s="158">
        <v>17.949520605593293</v>
      </c>
      <c r="E11" s="31"/>
      <c r="F11" s="32"/>
      <c r="G11" s="73"/>
    </row>
    <row r="12" spans="1:8" ht="21.95" customHeight="1">
      <c r="A12" s="261" t="s">
        <v>131</v>
      </c>
      <c r="B12" s="157">
        <v>5</v>
      </c>
      <c r="C12" s="158"/>
      <c r="D12" s="158">
        <v>0</v>
      </c>
      <c r="E12" s="31"/>
      <c r="F12" s="32"/>
      <c r="G12" s="73"/>
    </row>
    <row r="13" spans="1:8" s="2" customFormat="1" ht="21.75" customHeight="1">
      <c r="A13" s="159" t="s">
        <v>98</v>
      </c>
      <c r="B13" s="157">
        <f>SUM(B14:B19)</f>
        <v>-678</v>
      </c>
      <c r="C13" s="158"/>
      <c r="D13" s="158">
        <f>SUM(D14:D19)</f>
        <v>-290.13665093134694</v>
      </c>
      <c r="E13" s="31"/>
      <c r="F13" s="32"/>
      <c r="G13" s="73"/>
      <c r="H13" s="1"/>
    </row>
    <row r="14" spans="1:8" ht="12.95" customHeight="1">
      <c r="A14" s="40" t="s">
        <v>99</v>
      </c>
      <c r="B14" s="122">
        <v>-573</v>
      </c>
      <c r="C14" s="123"/>
      <c r="D14" s="123">
        <v>-153.01341880557999</v>
      </c>
      <c r="E14" s="160"/>
      <c r="F14" s="32"/>
      <c r="G14" s="13"/>
      <c r="H14" s="2"/>
    </row>
    <row r="15" spans="1:8" ht="12.95" customHeight="1">
      <c r="A15" s="40" t="s">
        <v>44</v>
      </c>
      <c r="B15" s="122">
        <v>28</v>
      </c>
      <c r="C15" s="123"/>
      <c r="D15" s="123">
        <v>17.00305372145715</v>
      </c>
      <c r="E15" s="160"/>
      <c r="F15" s="32"/>
      <c r="G15" s="13"/>
    </row>
    <row r="16" spans="1:8" ht="12.95" customHeight="1">
      <c r="A16" s="40" t="s">
        <v>96</v>
      </c>
      <c r="B16" s="122">
        <v>0</v>
      </c>
      <c r="C16" s="123"/>
      <c r="D16" s="123">
        <v>-17.116266930954723</v>
      </c>
      <c r="E16" s="160"/>
      <c r="F16" s="32"/>
      <c r="G16" s="13"/>
    </row>
    <row r="17" spans="1:7" ht="12.95" customHeight="1">
      <c r="A17" s="40" t="s">
        <v>97</v>
      </c>
      <c r="B17" s="122">
        <v>0</v>
      </c>
      <c r="C17" s="123"/>
      <c r="D17" s="268">
        <v>1</v>
      </c>
      <c r="E17" s="160"/>
      <c r="F17" s="32"/>
      <c r="G17" s="13"/>
    </row>
    <row r="18" spans="1:7" ht="15">
      <c r="A18" s="40" t="s">
        <v>29</v>
      </c>
      <c r="B18" s="122">
        <v>-102</v>
      </c>
      <c r="C18" s="123"/>
      <c r="D18" s="123">
        <v>-131.12690133409157</v>
      </c>
      <c r="E18" s="160"/>
      <c r="F18" s="32"/>
      <c r="G18" s="13"/>
    </row>
    <row r="19" spans="1:7" ht="15">
      <c r="A19" s="161" t="s">
        <v>100</v>
      </c>
      <c r="B19" s="122">
        <v>-31</v>
      </c>
      <c r="C19" s="123"/>
      <c r="D19" s="123">
        <v>-6.8831175821777615</v>
      </c>
      <c r="E19" s="162"/>
      <c r="F19" s="32"/>
      <c r="G19" s="13"/>
    </row>
    <row r="20" spans="1:7" ht="21.75" customHeight="1" collapsed="1">
      <c r="A20" s="22" t="s">
        <v>132</v>
      </c>
      <c r="B20" s="157">
        <v>0</v>
      </c>
      <c r="C20" s="158"/>
      <c r="D20" s="158">
        <v>-27.28894824366381</v>
      </c>
      <c r="E20" s="34"/>
      <c r="F20" s="32"/>
      <c r="G20" s="73"/>
    </row>
    <row r="21" spans="1:7" ht="21.75" hidden="1" customHeight="1" collapsed="1">
      <c r="A21" s="22" t="s">
        <v>16</v>
      </c>
      <c r="B21" s="157">
        <v>0</v>
      </c>
      <c r="C21" s="158"/>
      <c r="D21" s="158">
        <v>0</v>
      </c>
      <c r="E21" s="34"/>
      <c r="F21" s="32"/>
      <c r="G21" s="73"/>
    </row>
    <row r="22" spans="1:7" ht="28.5" customHeight="1" collapsed="1">
      <c r="A22" s="22" t="s">
        <v>101</v>
      </c>
      <c r="B22" s="157">
        <v>28</v>
      </c>
      <c r="C22" s="158"/>
      <c r="D22" s="158">
        <v>30</v>
      </c>
      <c r="E22" s="34"/>
      <c r="F22" s="32"/>
      <c r="G22" s="73"/>
    </row>
    <row r="23" spans="1:7" ht="21.95" customHeight="1">
      <c r="A23" s="38" t="s">
        <v>111</v>
      </c>
      <c r="B23" s="157">
        <v>0</v>
      </c>
      <c r="C23" s="158"/>
      <c r="D23" s="158">
        <v>-1</v>
      </c>
      <c r="E23" s="163"/>
      <c r="F23" s="32"/>
      <c r="G23" s="73"/>
    </row>
    <row r="24" spans="1:7" ht="21.95" customHeight="1" collapsed="1">
      <c r="A24" s="164" t="s">
        <v>15</v>
      </c>
      <c r="B24" s="168">
        <f>+B4+SUM(B5:B13,B20:B23)</f>
        <v>1641</v>
      </c>
      <c r="C24" s="33"/>
      <c r="D24" s="154">
        <f>+D4+SUM(D5:D13,D20:D23)</f>
        <v>1558.3712305438592</v>
      </c>
      <c r="E24" s="33"/>
      <c r="F24" s="155">
        <f>+B24/D24-1</f>
        <v>5.3022519818531233E-2</v>
      </c>
      <c r="G24" s="13"/>
    </row>
    <row r="25" spans="1:7" ht="21.95" customHeight="1">
      <c r="A25" s="24" t="s">
        <v>133</v>
      </c>
      <c r="B25" s="165">
        <v>-7.0000000000000007E-2</v>
      </c>
      <c r="C25" s="166"/>
      <c r="D25" s="165">
        <v>0.61</v>
      </c>
      <c r="E25" s="166"/>
      <c r="F25" s="35"/>
      <c r="G25" s="13"/>
    </row>
    <row r="26" spans="1:7">
      <c r="G26" s="167"/>
    </row>
    <row r="27" spans="1:7" ht="25.5" customHeight="1">
      <c r="A27" s="298" t="s">
        <v>125</v>
      </c>
      <c r="B27" s="298"/>
      <c r="C27" s="298"/>
      <c r="D27" s="298"/>
      <c r="E27" s="298"/>
      <c r="F27" s="298"/>
      <c r="G27" s="167"/>
    </row>
    <row r="28" spans="1:7" ht="15" customHeight="1">
      <c r="A28" s="298" t="s">
        <v>141</v>
      </c>
      <c r="B28" s="298"/>
      <c r="C28" s="298"/>
      <c r="D28" s="298"/>
      <c r="E28" s="298"/>
      <c r="F28" s="298"/>
      <c r="G28" s="167"/>
    </row>
    <row r="29" spans="1:7" ht="20.25" customHeight="1">
      <c r="A29" s="298" t="s">
        <v>142</v>
      </c>
      <c r="B29" s="298"/>
      <c r="C29" s="298"/>
      <c r="D29" s="298"/>
      <c r="E29" s="298"/>
      <c r="F29" s="298"/>
      <c r="G29" s="167"/>
    </row>
    <row r="30" spans="1:7" ht="27" customHeight="1">
      <c r="A30" s="299" t="s">
        <v>134</v>
      </c>
      <c r="B30" s="299"/>
      <c r="C30" s="299"/>
      <c r="D30" s="299"/>
      <c r="E30" s="299"/>
      <c r="F30" s="299"/>
      <c r="G30" s="167"/>
    </row>
    <row r="31" spans="1:7" ht="15.75" customHeight="1">
      <c r="A31" s="298" t="s">
        <v>135</v>
      </c>
      <c r="B31" s="298"/>
      <c r="C31" s="298"/>
      <c r="D31" s="298"/>
      <c r="E31" s="298"/>
      <c r="F31" s="298"/>
      <c r="G31" s="167"/>
    </row>
    <row r="32" spans="1:7" ht="27.75" customHeight="1">
      <c r="A32" s="298" t="s">
        <v>136</v>
      </c>
      <c r="B32" s="298"/>
      <c r="C32" s="298"/>
      <c r="D32" s="298"/>
      <c r="E32" s="298"/>
      <c r="F32" s="298"/>
    </row>
  </sheetData>
  <mergeCells count="7">
    <mergeCell ref="A32:F32"/>
    <mergeCell ref="A1:F1"/>
    <mergeCell ref="A27:F27"/>
    <mergeCell ref="A29:F29"/>
    <mergeCell ref="A31:F31"/>
    <mergeCell ref="A30:F30"/>
    <mergeCell ref="A28:F28"/>
  </mergeCells>
  <pageMargins left="0.15748031496062992" right="0.27559055118110237" top="0.15748031496062992" bottom="0.15748031496062992" header="0.23622047244094491" footer="0.19685039370078741"/>
  <pageSetup paperSize="9" scale="96" orientation="landscape" r:id="rId1"/>
  <headerFooter alignWithMargins="0">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2"/>
  <sheetViews>
    <sheetView showGridLines="0" topLeftCell="A7" zoomScaleNormal="100" workbookViewId="0">
      <selection activeCell="A28" sqref="A28:F28"/>
    </sheetView>
  </sheetViews>
  <sheetFormatPr baseColWidth="10" defaultColWidth="11.42578125" defaultRowHeight="12.75"/>
  <cols>
    <col min="1" max="1" width="76.7109375" style="28" customWidth="1"/>
    <col min="2" max="2" width="11.85546875" style="28" customWidth="1"/>
    <col min="3" max="3" width="2.5703125" style="28" bestFit="1" customWidth="1"/>
    <col min="4" max="4" width="11.85546875" style="28" customWidth="1"/>
    <col min="5" max="5" width="2.5703125" style="28" bestFit="1" customWidth="1"/>
    <col min="6" max="6" width="11.85546875" style="28" customWidth="1"/>
    <col min="7" max="7" width="2.42578125" style="28" customWidth="1"/>
    <col min="8" max="16384" width="11.42578125" style="28"/>
  </cols>
  <sheetData>
    <row r="1" spans="1:8" s="3" customFormat="1" ht="36.950000000000003" customHeight="1">
      <c r="A1" s="290" t="s">
        <v>95</v>
      </c>
      <c r="B1" s="290"/>
      <c r="C1" s="290"/>
      <c r="D1" s="290"/>
      <c r="E1" s="290"/>
      <c r="F1" s="290"/>
      <c r="H1" s="8"/>
    </row>
    <row r="2" spans="1:8" s="3" customFormat="1" ht="11.1" customHeight="1">
      <c r="A2" s="5"/>
      <c r="B2" s="29"/>
      <c r="C2" s="29"/>
      <c r="D2" s="6"/>
      <c r="E2" s="29"/>
      <c r="F2" s="6"/>
      <c r="H2" s="8"/>
    </row>
    <row r="3" spans="1:8" s="7" customFormat="1" ht="15">
      <c r="A3" s="21" t="s">
        <v>22</v>
      </c>
      <c r="B3" s="151" t="s">
        <v>102</v>
      </c>
      <c r="C3" s="152"/>
      <c r="D3" s="151" t="s">
        <v>94</v>
      </c>
      <c r="E3" s="152"/>
      <c r="F3" s="27" t="s">
        <v>24</v>
      </c>
    </row>
    <row r="4" spans="1:8" s="4" customFormat="1" ht="26.1" customHeight="1">
      <c r="A4" s="23" t="s">
        <v>23</v>
      </c>
      <c r="B4" s="153">
        <v>1050</v>
      </c>
      <c r="C4" s="30"/>
      <c r="D4" s="154">
        <v>1777.6287694561404</v>
      </c>
      <c r="E4" s="30"/>
      <c r="F4" s="155">
        <f>+B4/D4-1</f>
        <v>-0.40932549132784124</v>
      </c>
      <c r="G4" s="25"/>
      <c r="H4" s="156"/>
    </row>
    <row r="5" spans="1:8" ht="21.95" customHeight="1">
      <c r="A5" s="22" t="s">
        <v>110</v>
      </c>
      <c r="B5" s="157">
        <v>1116</v>
      </c>
      <c r="C5" s="31"/>
      <c r="D5" s="158">
        <v>999.04200656505998</v>
      </c>
      <c r="E5" s="31"/>
      <c r="F5" s="32"/>
      <c r="G5" s="73"/>
    </row>
    <row r="6" spans="1:8" ht="21.95" customHeight="1">
      <c r="A6" s="22" t="s">
        <v>129</v>
      </c>
      <c r="B6" s="157">
        <v>1840</v>
      </c>
      <c r="C6" s="33"/>
      <c r="D6" s="158">
        <v>101.44289865564799</v>
      </c>
      <c r="E6" s="33"/>
      <c r="F6" s="32"/>
      <c r="G6" s="73"/>
    </row>
    <row r="7" spans="1:8" ht="21.95" customHeight="1">
      <c r="A7" s="22" t="s">
        <v>44</v>
      </c>
      <c r="B7" s="157">
        <v>-190</v>
      </c>
      <c r="C7" s="33"/>
      <c r="D7" s="158">
        <v>-9.7482051931683902</v>
      </c>
      <c r="E7" s="33"/>
      <c r="F7" s="32"/>
      <c r="G7" s="73"/>
    </row>
    <row r="8" spans="1:8" ht="21.95" customHeight="1">
      <c r="A8" s="22" t="s">
        <v>96</v>
      </c>
      <c r="B8" s="157">
        <v>3</v>
      </c>
      <c r="C8" s="33"/>
      <c r="D8" s="158">
        <v>99.191078027177994</v>
      </c>
      <c r="E8" s="33"/>
      <c r="F8" s="32"/>
      <c r="G8" s="73"/>
    </row>
    <row r="9" spans="1:8" ht="21.95" customHeight="1">
      <c r="A9" s="22" t="s">
        <v>97</v>
      </c>
      <c r="B9" s="157">
        <v>0</v>
      </c>
      <c r="C9" s="33"/>
      <c r="D9" s="158">
        <v>10.299819369420034</v>
      </c>
      <c r="E9" s="33"/>
      <c r="F9" s="32"/>
      <c r="G9" s="73"/>
    </row>
    <row r="10" spans="1:8" ht="21.95" customHeight="1">
      <c r="A10" s="22" t="s">
        <v>29</v>
      </c>
      <c r="B10" s="157">
        <v>747</v>
      </c>
      <c r="C10" s="31"/>
      <c r="D10" s="158">
        <v>606.61971168913897</v>
      </c>
      <c r="E10" s="31"/>
      <c r="F10" s="32"/>
      <c r="G10" s="73"/>
    </row>
    <row r="11" spans="1:8" ht="21.95" customHeight="1">
      <c r="A11" s="22" t="s">
        <v>130</v>
      </c>
      <c r="B11" s="157">
        <v>-317</v>
      </c>
      <c r="C11" s="31"/>
      <c r="D11" s="158">
        <v>66.949520605593293</v>
      </c>
      <c r="E11" s="31"/>
      <c r="F11" s="32"/>
      <c r="G11" s="73"/>
    </row>
    <row r="12" spans="1:8" ht="21.95" customHeight="1">
      <c r="A12" s="261" t="s">
        <v>131</v>
      </c>
      <c r="B12" s="157">
        <v>9</v>
      </c>
      <c r="C12" s="31"/>
      <c r="D12" s="158">
        <v>0</v>
      </c>
      <c r="E12" s="31"/>
      <c r="F12" s="32"/>
      <c r="G12" s="73"/>
    </row>
    <row r="13" spans="1:8" s="2" customFormat="1" ht="21.75" customHeight="1">
      <c r="A13" s="159" t="s">
        <v>98</v>
      </c>
      <c r="B13" s="157">
        <f>SUM(B14:B19)</f>
        <v>-905</v>
      </c>
      <c r="C13" s="31"/>
      <c r="D13" s="158">
        <f>SUM(D14:D19)</f>
        <v>-475.13665093134694</v>
      </c>
      <c r="E13" s="31"/>
      <c r="F13" s="32"/>
      <c r="G13" s="73"/>
      <c r="H13" s="1"/>
    </row>
    <row r="14" spans="1:8" ht="12.95" customHeight="1">
      <c r="A14" s="40" t="s">
        <v>99</v>
      </c>
      <c r="B14" s="122">
        <v>-711</v>
      </c>
      <c r="C14" s="160"/>
      <c r="D14" s="123">
        <v>-275.01341880557999</v>
      </c>
      <c r="E14" s="160"/>
      <c r="F14" s="32"/>
      <c r="G14" s="13"/>
      <c r="H14" s="2"/>
    </row>
    <row r="15" spans="1:8" ht="12.95" customHeight="1">
      <c r="A15" s="40" t="s">
        <v>44</v>
      </c>
      <c r="B15" s="122">
        <v>24</v>
      </c>
      <c r="C15" s="160"/>
      <c r="D15" s="123">
        <v>11.003053721457148</v>
      </c>
      <c r="E15" s="160"/>
      <c r="F15" s="32"/>
      <c r="G15" s="13"/>
    </row>
    <row r="16" spans="1:8" ht="12.95" customHeight="1">
      <c r="A16" s="40" t="s">
        <v>96</v>
      </c>
      <c r="B16" s="122">
        <v>0</v>
      </c>
      <c r="C16" s="160"/>
      <c r="D16" s="123">
        <v>-23.116266930954723</v>
      </c>
      <c r="E16" s="160"/>
      <c r="F16" s="32"/>
      <c r="G16" s="13"/>
    </row>
    <row r="17" spans="1:7" ht="12.95" hidden="1" customHeight="1">
      <c r="A17" s="40" t="s">
        <v>97</v>
      </c>
      <c r="B17" s="122">
        <v>0</v>
      </c>
      <c r="C17" s="160"/>
      <c r="D17" s="123">
        <v>0</v>
      </c>
      <c r="E17" s="160"/>
      <c r="F17" s="32"/>
      <c r="G17" s="13"/>
    </row>
    <row r="18" spans="1:7" ht="15">
      <c r="A18" s="40" t="s">
        <v>29</v>
      </c>
      <c r="B18" s="122">
        <v>-197</v>
      </c>
      <c r="C18" s="160"/>
      <c r="D18" s="123">
        <v>-183.12690133409157</v>
      </c>
      <c r="E18" s="160"/>
      <c r="F18" s="32"/>
      <c r="G18" s="13"/>
    </row>
    <row r="19" spans="1:7" ht="15">
      <c r="A19" s="161" t="s">
        <v>100</v>
      </c>
      <c r="B19" s="122">
        <v>-21</v>
      </c>
      <c r="C19" s="162"/>
      <c r="D19" s="123">
        <v>-4.8831175821777615</v>
      </c>
      <c r="E19" s="162"/>
      <c r="F19" s="32"/>
      <c r="G19" s="13"/>
    </row>
    <row r="20" spans="1:7" ht="21.75" customHeight="1" collapsed="1">
      <c r="A20" s="22" t="s">
        <v>132</v>
      </c>
      <c r="B20" s="157">
        <v>0</v>
      </c>
      <c r="C20" s="34"/>
      <c r="D20" s="158">
        <v>-93.28894824366381</v>
      </c>
      <c r="E20" s="34"/>
      <c r="F20" s="32"/>
      <c r="G20" s="73"/>
    </row>
    <row r="21" spans="1:7" ht="21.75" customHeight="1" collapsed="1">
      <c r="A21" s="22" t="s">
        <v>16</v>
      </c>
      <c r="B21" s="157">
        <v>0</v>
      </c>
      <c r="C21" s="34"/>
      <c r="D21" s="158">
        <v>-1</v>
      </c>
      <c r="E21" s="34"/>
      <c r="F21" s="32"/>
      <c r="G21" s="73"/>
    </row>
    <row r="22" spans="1:7" ht="28.5" customHeight="1" collapsed="1">
      <c r="A22" s="22" t="s">
        <v>101</v>
      </c>
      <c r="B22" s="157">
        <v>53</v>
      </c>
      <c r="C22" s="34"/>
      <c r="D22" s="158">
        <v>74</v>
      </c>
      <c r="E22" s="34"/>
      <c r="F22" s="32"/>
      <c r="G22" s="73"/>
    </row>
    <row r="23" spans="1:7" ht="21.95" hidden="1" customHeight="1">
      <c r="A23" s="38" t="s">
        <v>111</v>
      </c>
      <c r="B23" s="157">
        <v>0</v>
      </c>
      <c r="C23" s="163"/>
      <c r="D23" s="158">
        <v>0</v>
      </c>
      <c r="E23" s="163"/>
      <c r="F23" s="32"/>
      <c r="G23" s="73"/>
    </row>
    <row r="24" spans="1:7" ht="21.95" customHeight="1" collapsed="1">
      <c r="A24" s="164" t="s">
        <v>15</v>
      </c>
      <c r="B24" s="153">
        <f>+B4+SUM(B5:B13,B20:B23)</f>
        <v>3406</v>
      </c>
      <c r="C24" s="33"/>
      <c r="D24" s="154">
        <f>+D4+SUM(D5:D13,D20:D23)</f>
        <v>3155.9999999999995</v>
      </c>
      <c r="E24" s="33"/>
      <c r="F24" s="155">
        <f>+B24/D24-1</f>
        <v>7.9214195183777036E-2</v>
      </c>
      <c r="G24" s="13"/>
    </row>
    <row r="25" spans="1:7" ht="21.95" customHeight="1">
      <c r="A25" s="24" t="s">
        <v>133</v>
      </c>
      <c r="B25" s="165">
        <f>'Consolidated P&amp;L'!D31</f>
        <v>0.84188582424631175</v>
      </c>
      <c r="C25" s="166"/>
      <c r="D25" s="165">
        <f>'Consolidated P&amp;L'!E31</f>
        <v>1.4249078377945184</v>
      </c>
      <c r="E25" s="166"/>
      <c r="F25" s="35"/>
      <c r="G25" s="13"/>
    </row>
    <row r="26" spans="1:7">
      <c r="G26" s="167"/>
    </row>
    <row r="27" spans="1:7" ht="25.5" customHeight="1">
      <c r="A27" s="298" t="s">
        <v>126</v>
      </c>
      <c r="B27" s="298"/>
      <c r="C27" s="298"/>
      <c r="D27" s="298"/>
      <c r="E27" s="298"/>
      <c r="F27" s="298"/>
      <c r="G27" s="167"/>
    </row>
    <row r="28" spans="1:7" ht="18" customHeight="1">
      <c r="A28" s="298" t="s">
        <v>141</v>
      </c>
      <c r="B28" s="298"/>
      <c r="C28" s="298"/>
      <c r="D28" s="298"/>
      <c r="E28" s="298"/>
      <c r="F28" s="298"/>
      <c r="G28" s="167"/>
    </row>
    <row r="29" spans="1:7" ht="17.25" customHeight="1">
      <c r="A29" s="298" t="s">
        <v>142</v>
      </c>
      <c r="B29" s="298"/>
      <c r="C29" s="298"/>
      <c r="D29" s="298"/>
      <c r="E29" s="298"/>
      <c r="F29" s="298"/>
      <c r="G29" s="167"/>
    </row>
    <row r="30" spans="1:7" s="263" customFormat="1" ht="30" customHeight="1">
      <c r="A30" s="299" t="s">
        <v>134</v>
      </c>
      <c r="B30" s="299"/>
      <c r="C30" s="299"/>
      <c r="D30" s="299"/>
      <c r="E30" s="299"/>
      <c r="F30" s="299"/>
      <c r="G30" s="262"/>
    </row>
    <row r="31" spans="1:7" ht="16.5" customHeight="1">
      <c r="A31" s="298" t="s">
        <v>137</v>
      </c>
      <c r="B31" s="298"/>
      <c r="C31" s="298"/>
      <c r="D31" s="298"/>
      <c r="E31" s="298"/>
      <c r="F31" s="298"/>
      <c r="G31" s="167"/>
    </row>
    <row r="32" spans="1:7" ht="18" customHeight="1">
      <c r="A32" s="298" t="s">
        <v>138</v>
      </c>
      <c r="B32" s="298"/>
      <c r="C32" s="298"/>
      <c r="D32" s="298"/>
      <c r="E32" s="298"/>
      <c r="F32" s="298"/>
    </row>
  </sheetData>
  <mergeCells count="7">
    <mergeCell ref="A32:F32"/>
    <mergeCell ref="A1:F1"/>
    <mergeCell ref="A27:F27"/>
    <mergeCell ref="A29:F29"/>
    <mergeCell ref="A31:F31"/>
    <mergeCell ref="A30:F30"/>
    <mergeCell ref="A28:F28"/>
  </mergeCells>
  <pageMargins left="0.15748031496062992" right="0.27559055118110237" top="0.15748031496062992" bottom="0.15748031496062992" header="0.23622047244094491" footer="0.19685039370078741"/>
  <pageSetup paperSize="9" scale="99" orientation="landscape" r:id="rId1"/>
  <headerFooter alignWithMargins="0">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3"/>
  <sheetViews>
    <sheetView showGridLines="0" tabSelected="1" zoomScaleNormal="100" workbookViewId="0">
      <selection activeCell="C8" sqref="C8"/>
    </sheetView>
  </sheetViews>
  <sheetFormatPr baseColWidth="10" defaultColWidth="11.42578125" defaultRowHeight="12.75"/>
  <cols>
    <col min="1" max="1" width="85" style="76" customWidth="1"/>
    <col min="2" max="2" width="12.28515625" style="76" customWidth="1"/>
    <col min="3" max="3" width="12.5703125" style="76" customWidth="1"/>
    <col min="4" max="16384" width="11.42578125" style="76"/>
  </cols>
  <sheetData>
    <row r="1" spans="1:10" ht="36.950000000000003" customHeight="1">
      <c r="A1" s="290" t="s">
        <v>45</v>
      </c>
      <c r="B1" s="290"/>
      <c r="C1" s="290"/>
      <c r="J1" s="84"/>
    </row>
    <row r="2" spans="1:10" ht="11.1" customHeight="1">
      <c r="D2" s="72"/>
      <c r="E2" s="72"/>
      <c r="J2" s="84"/>
    </row>
    <row r="3" spans="1:10" ht="15.75">
      <c r="A3" s="88" t="s">
        <v>22</v>
      </c>
      <c r="B3" s="144" t="s">
        <v>102</v>
      </c>
      <c r="C3" s="144" t="s">
        <v>94</v>
      </c>
      <c r="J3" s="244"/>
    </row>
    <row r="4" spans="1:10" s="84" customFormat="1" ht="6" customHeight="1">
      <c r="A4" s="87"/>
      <c r="B4" s="86"/>
      <c r="C4" s="85"/>
      <c r="J4" s="85"/>
    </row>
    <row r="5" spans="1:10" s="80" customFormat="1" ht="21" customHeight="1">
      <c r="A5" s="145" t="s">
        <v>15</v>
      </c>
      <c r="B5" s="142">
        <v>3406</v>
      </c>
      <c r="C5" s="169">
        <v>3156</v>
      </c>
      <c r="J5" s="169"/>
    </row>
    <row r="6" spans="1:10" s="80" customFormat="1" ht="21" customHeight="1">
      <c r="A6" s="83" t="s">
        <v>60</v>
      </c>
      <c r="B6" s="143">
        <v>647</v>
      </c>
      <c r="C6" s="170">
        <v>591</v>
      </c>
      <c r="J6" s="170"/>
    </row>
    <row r="7" spans="1:10" s="80" customFormat="1" ht="21" customHeight="1">
      <c r="A7" s="83" t="s">
        <v>59</v>
      </c>
      <c r="B7" s="143">
        <v>-63</v>
      </c>
      <c r="C7" s="170">
        <v>-216</v>
      </c>
      <c r="J7" s="170"/>
    </row>
    <row r="8" spans="1:10" s="80" customFormat="1" ht="21" customHeight="1">
      <c r="A8" s="83" t="s">
        <v>58</v>
      </c>
      <c r="B8" s="143">
        <v>377</v>
      </c>
      <c r="C8" s="170">
        <v>151</v>
      </c>
      <c r="J8" s="170"/>
    </row>
    <row r="9" spans="1:10" s="80" customFormat="1" ht="21" customHeight="1">
      <c r="A9" s="145" t="s">
        <v>118</v>
      </c>
      <c r="B9" s="142">
        <v>4367</v>
      </c>
      <c r="C9" s="169">
        <v>3682</v>
      </c>
      <c r="J9" s="169"/>
    </row>
    <row r="10" spans="1:10" s="80" customFormat="1" ht="21" customHeight="1">
      <c r="A10" s="83" t="s">
        <v>119</v>
      </c>
      <c r="B10" s="143">
        <v>-833</v>
      </c>
      <c r="C10" s="170">
        <v>-1139</v>
      </c>
      <c r="J10" s="170"/>
    </row>
    <row r="11" spans="1:10" s="80" customFormat="1" ht="21" customHeight="1">
      <c r="A11" s="83" t="s">
        <v>57</v>
      </c>
      <c r="B11" s="143">
        <v>-684</v>
      </c>
      <c r="C11" s="170">
        <v>-689</v>
      </c>
      <c r="J11" s="170"/>
    </row>
    <row r="12" spans="1:10" s="80" customFormat="1" ht="21" customHeight="1">
      <c r="A12" s="145" t="s">
        <v>120</v>
      </c>
      <c r="B12" s="142">
        <f>SUM(B9:B11)</f>
        <v>2850</v>
      </c>
      <c r="C12" s="169">
        <v>1854</v>
      </c>
      <c r="J12" s="169"/>
    </row>
    <row r="13" spans="1:10" s="80" customFormat="1" ht="21" customHeight="1">
      <c r="A13" s="83" t="s">
        <v>56</v>
      </c>
      <c r="B13" s="143">
        <v>-115</v>
      </c>
      <c r="C13" s="170">
        <v>-77</v>
      </c>
      <c r="J13" s="170"/>
    </row>
    <row r="14" spans="1:10" s="80" customFormat="1" ht="21" customHeight="1">
      <c r="A14" s="83" t="s">
        <v>55</v>
      </c>
      <c r="B14" s="143">
        <v>-122</v>
      </c>
      <c r="C14" s="170">
        <v>-12872</v>
      </c>
      <c r="J14" s="170"/>
    </row>
    <row r="15" spans="1:10" s="80" customFormat="1" ht="21" customHeight="1">
      <c r="A15" s="83" t="s">
        <v>54</v>
      </c>
      <c r="B15" s="143">
        <v>-705</v>
      </c>
      <c r="C15" s="170">
        <v>-414</v>
      </c>
      <c r="J15" s="170"/>
    </row>
    <row r="16" spans="1:10" s="80" customFormat="1" ht="25.5">
      <c r="A16" s="83" t="s">
        <v>53</v>
      </c>
      <c r="B16" s="143">
        <f>199+669</f>
        <v>868</v>
      </c>
      <c r="C16" s="170">
        <v>489</v>
      </c>
      <c r="J16" s="170"/>
    </row>
    <row r="17" spans="1:10" s="80" customFormat="1" ht="21" customHeight="1">
      <c r="A17" s="83" t="s">
        <v>52</v>
      </c>
      <c r="B17" s="143">
        <v>58</v>
      </c>
      <c r="C17" s="170">
        <v>19</v>
      </c>
      <c r="J17" s="170"/>
    </row>
    <row r="18" spans="1:10" s="80" customFormat="1" ht="21" customHeight="1">
      <c r="A18" s="83" t="s">
        <v>51</v>
      </c>
      <c r="B18" s="143">
        <v>-3834</v>
      </c>
      <c r="C18" s="170">
        <v>-3773</v>
      </c>
      <c r="J18" s="170"/>
    </row>
    <row r="19" spans="1:10" s="80" customFormat="1" ht="21" customHeight="1">
      <c r="A19" s="83" t="s">
        <v>50</v>
      </c>
      <c r="B19" s="143">
        <v>-9</v>
      </c>
      <c r="C19" s="170">
        <v>-730</v>
      </c>
      <c r="E19" s="247"/>
      <c r="F19" s="248"/>
      <c r="G19" s="248"/>
      <c r="J19" s="170"/>
    </row>
    <row r="20" spans="1:10" s="80" customFormat="1" ht="21" hidden="1" customHeight="1">
      <c r="A20" s="83" t="s">
        <v>49</v>
      </c>
      <c r="B20" s="143">
        <v>0</v>
      </c>
      <c r="C20" s="170">
        <v>0</v>
      </c>
      <c r="E20" s="247"/>
      <c r="F20" s="249"/>
      <c r="G20" s="249"/>
      <c r="J20" s="170"/>
    </row>
    <row r="21" spans="1:10" s="80" customFormat="1" ht="21" customHeight="1">
      <c r="A21" s="83" t="s">
        <v>48</v>
      </c>
      <c r="B21" s="143">
        <v>-9</v>
      </c>
      <c r="C21" s="170">
        <v>-18</v>
      </c>
      <c r="E21" s="250"/>
      <c r="F21" s="251"/>
      <c r="G21" s="251"/>
      <c r="J21" s="170"/>
    </row>
    <row r="22" spans="1:10" s="80" customFormat="1" ht="25.5" customHeight="1">
      <c r="A22" s="83" t="s">
        <v>47</v>
      </c>
      <c r="B22" s="143">
        <v>-60</v>
      </c>
      <c r="C22" s="243">
        <v>-210</v>
      </c>
      <c r="E22" s="252"/>
      <c r="F22" s="253"/>
      <c r="G22" s="253"/>
      <c r="J22" s="170"/>
    </row>
    <row r="23" spans="1:10" s="80" customFormat="1" ht="25.5" customHeight="1">
      <c r="A23" s="83" t="s">
        <v>89</v>
      </c>
      <c r="B23" s="143">
        <v>0</v>
      </c>
      <c r="C23" s="243">
        <v>5</v>
      </c>
      <c r="E23" s="252"/>
      <c r="F23" s="253"/>
      <c r="G23" s="253"/>
      <c r="J23" s="170"/>
    </row>
    <row r="24" spans="1:10" s="80" customFormat="1" ht="21" customHeight="1">
      <c r="A24" s="83" t="s">
        <v>46</v>
      </c>
      <c r="B24" s="143">
        <v>1</v>
      </c>
      <c r="C24" s="243">
        <v>-322</v>
      </c>
      <c r="E24" s="252"/>
      <c r="F24" s="253"/>
      <c r="G24" s="253"/>
      <c r="J24" s="170"/>
    </row>
    <row r="25" spans="1:10" s="80" customFormat="1" ht="27.75" customHeight="1">
      <c r="A25" s="146" t="s">
        <v>45</v>
      </c>
      <c r="B25" s="141">
        <f>SUM(B12:B24)</f>
        <v>-1077</v>
      </c>
      <c r="C25" s="141">
        <v>-16049</v>
      </c>
      <c r="E25" s="250"/>
      <c r="F25" s="251"/>
      <c r="G25" s="251"/>
      <c r="J25" s="245"/>
    </row>
    <row r="26" spans="1:10" s="80" customFormat="1" ht="13.5" customHeight="1">
      <c r="A26" s="82" t="s">
        <v>117</v>
      </c>
      <c r="B26" s="81"/>
      <c r="C26" s="81"/>
      <c r="E26" s="252"/>
      <c r="F26" s="253"/>
      <c r="G26" s="253"/>
      <c r="J26" s="81"/>
    </row>
    <row r="27" spans="1:10" ht="13.5" customHeight="1">
      <c r="A27" s="82"/>
      <c r="B27" s="140"/>
      <c r="C27" s="79"/>
      <c r="E27" s="250"/>
      <c r="F27" s="251"/>
      <c r="G27" s="251"/>
      <c r="J27" s="79"/>
    </row>
    <row r="28" spans="1:10">
      <c r="E28" s="252"/>
      <c r="F28" s="253"/>
      <c r="G28" s="253"/>
    </row>
    <row r="29" spans="1:10" s="28" customFormat="1" ht="33.75">
      <c r="A29" s="78"/>
      <c r="B29" s="77"/>
      <c r="C29" s="77"/>
      <c r="E29" s="252"/>
      <c r="F29" s="253"/>
      <c r="G29" s="253"/>
      <c r="J29" s="77"/>
    </row>
    <row r="30" spans="1:10">
      <c r="E30" s="252"/>
      <c r="F30" s="253"/>
      <c r="G30" s="253"/>
    </row>
    <row r="31" spans="1:10">
      <c r="E31" s="252"/>
      <c r="F31" s="253"/>
      <c r="G31" s="253"/>
    </row>
    <row r="32" spans="1:10">
      <c r="E32" s="252"/>
      <c r="F32" s="253"/>
      <c r="G32" s="253"/>
    </row>
    <row r="33" spans="5:7">
      <c r="E33" s="252"/>
      <c r="F33" s="253"/>
      <c r="G33" s="253"/>
    </row>
    <row r="34" spans="5:7">
      <c r="E34" s="252"/>
      <c r="F34" s="253"/>
      <c r="G34" s="253"/>
    </row>
    <row r="35" spans="5:7">
      <c r="E35" s="252"/>
      <c r="F35" s="253"/>
      <c r="G35" s="253"/>
    </row>
    <row r="36" spans="5:7">
      <c r="E36" s="252"/>
      <c r="F36" s="253"/>
      <c r="G36" s="253"/>
    </row>
    <row r="37" spans="5:7">
      <c r="E37" s="252"/>
      <c r="F37" s="253"/>
      <c r="G37" s="254"/>
    </row>
    <row r="38" spans="5:7">
      <c r="E38" s="252"/>
      <c r="F38" s="253"/>
      <c r="G38" s="254"/>
    </row>
    <row r="39" spans="5:7">
      <c r="E39" s="252"/>
      <c r="F39" s="253"/>
      <c r="G39" s="254"/>
    </row>
    <row r="40" spans="5:7" ht="15.75">
      <c r="E40" s="250"/>
      <c r="F40" s="255"/>
      <c r="G40" s="255"/>
    </row>
    <row r="41" spans="5:7" ht="13.5">
      <c r="E41" s="256"/>
      <c r="F41" s="256"/>
      <c r="G41" s="256"/>
    </row>
    <row r="42" spans="5:7" ht="13.5">
      <c r="E42" s="256"/>
      <c r="F42" s="257"/>
      <c r="G42" s="257"/>
    </row>
    <row r="43" spans="5:7">
      <c r="E43" s="258"/>
      <c r="F43" s="258"/>
      <c r="G43" s="258"/>
    </row>
  </sheetData>
  <mergeCells count="1">
    <mergeCell ref="A1:C1"/>
  </mergeCells>
  <pageMargins left="0.32333333333333331" right="0.27559055118110237" top="0" bottom="0.15748031496062992" header="0.23622047244094491" footer="0.19685039370078741"/>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83"/>
  <sheetViews>
    <sheetView showGridLines="0" showZeros="0" topLeftCell="A9" zoomScaleNormal="100" workbookViewId="0">
      <selection activeCell="B22" sqref="B22"/>
    </sheetView>
  </sheetViews>
  <sheetFormatPr baseColWidth="10" defaultColWidth="11.42578125" defaultRowHeight="12.75"/>
  <cols>
    <col min="1" max="1" width="41.5703125" style="89" customWidth="1"/>
    <col min="2" max="3" width="13.5703125" style="89" customWidth="1"/>
    <col min="4" max="4" width="1.85546875" style="89" customWidth="1"/>
    <col min="5" max="5" width="45.140625" style="89" customWidth="1"/>
    <col min="6" max="6" width="13.5703125" style="89" customWidth="1" collapsed="1"/>
    <col min="7" max="7" width="13.5703125" style="89" customWidth="1"/>
    <col min="8" max="8" width="11.42578125" style="89" collapsed="1"/>
    <col min="9" max="13" width="11.42578125" style="89"/>
    <col min="14" max="14" width="64.28515625" style="89" bestFit="1" customWidth="1"/>
    <col min="15" max="15" width="7.7109375" style="89" bestFit="1" customWidth="1"/>
    <col min="16" max="16" width="3.85546875" style="89" bestFit="1" customWidth="1"/>
    <col min="17" max="17" width="11.42578125" style="89"/>
    <col min="18" max="18" width="12" style="89" bestFit="1" customWidth="1"/>
    <col min="19" max="16384" width="11.42578125" style="89"/>
  </cols>
  <sheetData>
    <row r="1" spans="1:21" ht="36" customHeight="1">
      <c r="A1" s="290" t="s">
        <v>61</v>
      </c>
      <c r="B1" s="290"/>
      <c r="C1" s="290"/>
      <c r="D1" s="290"/>
      <c r="E1" s="290"/>
      <c r="F1" s="290"/>
      <c r="G1" s="290"/>
    </row>
    <row r="2" spans="1:21" ht="11.1" customHeight="1">
      <c r="A2" s="90"/>
      <c r="B2" s="90"/>
      <c r="C2" s="90"/>
      <c r="D2" s="90"/>
      <c r="E2" s="91"/>
      <c r="F2" s="91"/>
      <c r="G2" s="91"/>
    </row>
    <row r="3" spans="1:21" s="95" customFormat="1" ht="30" customHeight="1">
      <c r="A3" s="92" t="s">
        <v>62</v>
      </c>
      <c r="B3" s="93" t="s">
        <v>105</v>
      </c>
      <c r="C3" s="93" t="s">
        <v>106</v>
      </c>
      <c r="D3" s="94"/>
      <c r="E3" s="92" t="s">
        <v>63</v>
      </c>
      <c r="F3" s="93" t="s">
        <v>105</v>
      </c>
      <c r="G3" s="93" t="s">
        <v>106</v>
      </c>
      <c r="J3" s="264"/>
    </row>
    <row r="4" spans="1:21" s="96" customFormat="1" ht="21.75" customHeight="1">
      <c r="B4" s="97"/>
      <c r="D4" s="98"/>
      <c r="E4" s="99" t="s">
        <v>64</v>
      </c>
      <c r="F4" s="100">
        <v>56353</v>
      </c>
      <c r="G4" s="101">
        <v>58876</v>
      </c>
      <c r="H4" s="102"/>
      <c r="J4" s="265"/>
      <c r="R4" s="124"/>
    </row>
    <row r="5" spans="1:21" s="96" customFormat="1" ht="21.75" customHeight="1">
      <c r="B5" s="97"/>
      <c r="D5" s="98"/>
      <c r="E5" s="99" t="s">
        <v>65</v>
      </c>
      <c r="F5" s="100">
        <v>165</v>
      </c>
      <c r="G5" s="101">
        <v>159</v>
      </c>
      <c r="H5" s="102"/>
      <c r="J5" s="266"/>
      <c r="R5" s="124"/>
      <c r="U5" s="128"/>
    </row>
    <row r="6" spans="1:21" s="96" customFormat="1" ht="21.75" customHeight="1">
      <c r="B6" s="97"/>
      <c r="D6" s="98"/>
      <c r="E6" s="92" t="s">
        <v>66</v>
      </c>
      <c r="F6" s="103">
        <f>SUM(F4:F5)</f>
        <v>56518</v>
      </c>
      <c r="G6" s="103">
        <f>SUM(G4:G5)</f>
        <v>59035</v>
      </c>
      <c r="H6" s="102"/>
      <c r="R6" s="124"/>
      <c r="U6" s="128"/>
    </row>
    <row r="7" spans="1:21" s="96" customFormat="1" ht="21.75" customHeight="1">
      <c r="B7" s="100"/>
      <c r="D7" s="104"/>
      <c r="E7" s="99" t="s">
        <v>67</v>
      </c>
      <c r="F7" s="100">
        <v>21087</v>
      </c>
      <c r="G7" s="101">
        <v>22007</v>
      </c>
      <c r="H7" s="102"/>
      <c r="R7" s="124"/>
    </row>
    <row r="8" spans="1:21" s="96" customFormat="1" ht="24.75" customHeight="1">
      <c r="A8" s="259" t="s">
        <v>112</v>
      </c>
      <c r="B8" s="100">
        <v>9606</v>
      </c>
      <c r="C8" s="101">
        <v>9651</v>
      </c>
      <c r="D8" s="98"/>
      <c r="E8" s="259" t="s">
        <v>114</v>
      </c>
      <c r="F8" s="100">
        <v>958</v>
      </c>
      <c r="G8" s="271" t="s">
        <v>113</v>
      </c>
      <c r="H8" s="102"/>
      <c r="R8" s="124"/>
    </row>
    <row r="9" spans="1:21" s="96" customFormat="1" ht="31.5" customHeight="1">
      <c r="A9" s="259" t="s">
        <v>121</v>
      </c>
      <c r="B9" s="100">
        <v>1105</v>
      </c>
      <c r="C9" s="271" t="s">
        <v>113</v>
      </c>
      <c r="D9" s="98"/>
      <c r="E9" s="105" t="s">
        <v>68</v>
      </c>
      <c r="F9" s="100">
        <v>739</v>
      </c>
      <c r="G9" s="101">
        <v>963</v>
      </c>
      <c r="H9" s="102"/>
      <c r="R9" s="124"/>
      <c r="U9" s="128"/>
    </row>
    <row r="10" spans="1:21" s="108" customFormat="1" ht="27.75" customHeight="1">
      <c r="A10" s="99" t="s">
        <v>69</v>
      </c>
      <c r="B10" s="100">
        <f>44418+19098</f>
        <v>63516</v>
      </c>
      <c r="C10" s="101">
        <v>66124</v>
      </c>
      <c r="D10" s="106"/>
      <c r="E10" s="99" t="s">
        <v>70</v>
      </c>
      <c r="F10" s="100">
        <v>9099</v>
      </c>
      <c r="G10" s="101">
        <v>8613</v>
      </c>
      <c r="H10" s="107"/>
      <c r="R10" s="125"/>
      <c r="U10" s="129"/>
    </row>
    <row r="11" spans="1:21" s="108" customFormat="1" ht="26.25" customHeight="1">
      <c r="A11" s="99" t="s">
        <v>71</v>
      </c>
      <c r="B11" s="100">
        <f>3536+2261+5137</f>
        <v>10934</v>
      </c>
      <c r="C11" s="101">
        <v>10986</v>
      </c>
      <c r="D11" s="106"/>
      <c r="E11" s="99" t="s">
        <v>72</v>
      </c>
      <c r="F11" s="100">
        <v>2938</v>
      </c>
      <c r="G11" s="101">
        <v>3414</v>
      </c>
      <c r="H11" s="107"/>
      <c r="R11" s="125"/>
      <c r="U11" s="129"/>
    </row>
    <row r="12" spans="1:21" s="108" customFormat="1" ht="18">
      <c r="A12" s="109" t="s">
        <v>73</v>
      </c>
      <c r="B12" s="103">
        <f>SUM(B7:B11)</f>
        <v>85161</v>
      </c>
      <c r="C12" s="103">
        <f>SUM(C8:C11)</f>
        <v>86761</v>
      </c>
      <c r="D12" s="110"/>
      <c r="E12" s="92" t="s">
        <v>74</v>
      </c>
      <c r="F12" s="103">
        <f>SUM(F7:F11)</f>
        <v>34821</v>
      </c>
      <c r="G12" s="103">
        <f>SUM(G7:G11)</f>
        <v>34997</v>
      </c>
      <c r="H12" s="107"/>
      <c r="R12" s="125"/>
    </row>
    <row r="13" spans="1:21" s="108" customFormat="1" ht="27.75" customHeight="1">
      <c r="B13" s="100"/>
      <c r="C13" s="111"/>
      <c r="D13" s="107"/>
      <c r="E13" s="105" t="s">
        <v>75</v>
      </c>
      <c r="F13" s="100">
        <f>F17-F16-F15-F14</f>
        <v>14282</v>
      </c>
      <c r="G13" s="101">
        <v>14402</v>
      </c>
      <c r="H13" s="107"/>
      <c r="R13" s="125"/>
      <c r="U13" s="125"/>
    </row>
    <row r="14" spans="1:21" s="113" customFormat="1" ht="30.75" customHeight="1">
      <c r="B14" s="100"/>
      <c r="D14" s="98"/>
      <c r="E14" s="105" t="s">
        <v>77</v>
      </c>
      <c r="F14" s="100">
        <v>273</v>
      </c>
      <c r="G14" s="101">
        <v>341</v>
      </c>
      <c r="H14" s="112"/>
      <c r="R14" s="126"/>
      <c r="U14" s="126"/>
    </row>
    <row r="15" spans="1:21" s="113" customFormat="1" ht="26.25" customHeight="1">
      <c r="A15" s="99" t="s">
        <v>76</v>
      </c>
      <c r="B15" s="100">
        <f>B17-B16</f>
        <v>18572</v>
      </c>
      <c r="C15" s="101">
        <v>17654</v>
      </c>
      <c r="D15" s="98"/>
      <c r="E15" s="260" t="s">
        <v>115</v>
      </c>
      <c r="F15" s="100">
        <v>240</v>
      </c>
      <c r="G15" s="271" t="s">
        <v>113</v>
      </c>
      <c r="H15" s="112"/>
      <c r="R15" s="126"/>
    </row>
    <row r="16" spans="1:21" s="113" customFormat="1" ht="27" customHeight="1">
      <c r="A16" s="99" t="s">
        <v>78</v>
      </c>
      <c r="B16" s="100">
        <v>6742</v>
      </c>
      <c r="C16" s="101">
        <v>6925</v>
      </c>
      <c r="D16" s="98"/>
      <c r="E16" s="105" t="s">
        <v>79</v>
      </c>
      <c r="F16" s="100">
        <v>4411</v>
      </c>
      <c r="G16" s="101">
        <v>2633</v>
      </c>
      <c r="H16" s="112"/>
      <c r="R16" s="126"/>
    </row>
    <row r="17" spans="1:21" s="108" customFormat="1" ht="21.75" customHeight="1">
      <c r="A17" s="109" t="s">
        <v>80</v>
      </c>
      <c r="B17" s="103">
        <v>25314</v>
      </c>
      <c r="C17" s="103">
        <f>SUM(C15:C16)</f>
        <v>24579</v>
      </c>
      <c r="D17" s="114"/>
      <c r="E17" s="92" t="s">
        <v>81</v>
      </c>
      <c r="F17" s="103">
        <v>19206</v>
      </c>
      <c r="G17" s="103">
        <f>SUM(G13:G16)</f>
        <v>17376</v>
      </c>
      <c r="H17" s="107"/>
      <c r="R17" s="125"/>
    </row>
    <row r="18" spans="1:21" s="108" customFormat="1" ht="21.75" customHeight="1">
      <c r="A18" s="99" t="s">
        <v>82</v>
      </c>
      <c r="B18" s="100">
        <v>70</v>
      </c>
      <c r="C18" s="101">
        <v>68</v>
      </c>
      <c r="D18" s="98"/>
      <c r="E18" s="99" t="s">
        <v>83</v>
      </c>
      <c r="F18" s="100"/>
      <c r="G18" s="101">
        <v>0</v>
      </c>
      <c r="H18" s="107"/>
      <c r="R18" s="125"/>
    </row>
    <row r="19" spans="1:21" s="119" customFormat="1" ht="30" customHeight="1">
      <c r="A19" s="115" t="s">
        <v>84</v>
      </c>
      <c r="B19" s="116">
        <f>+B6+B12+B17+B18</f>
        <v>110545</v>
      </c>
      <c r="C19" s="116">
        <f>+C12+C17+C18</f>
        <v>111408</v>
      </c>
      <c r="D19" s="117"/>
      <c r="E19" s="115" t="s">
        <v>85</v>
      </c>
      <c r="F19" s="116">
        <f>+F6+F12+F17+F18</f>
        <v>110545</v>
      </c>
      <c r="G19" s="116">
        <f>+G6+G12+G17+G18</f>
        <v>111408</v>
      </c>
      <c r="H19" s="118"/>
      <c r="R19" s="127"/>
    </row>
    <row r="20" spans="1:21" ht="16.5" customHeight="1">
      <c r="B20" s="120"/>
      <c r="C20" s="120"/>
      <c r="D20" s="120"/>
      <c r="E20" s="120"/>
      <c r="F20" s="120"/>
      <c r="G20" s="120"/>
      <c r="H20" s="120"/>
      <c r="I20" s="120"/>
      <c r="J20" s="120"/>
      <c r="K20" s="120"/>
      <c r="L20" s="120"/>
      <c r="M20" s="120"/>
      <c r="N20" s="120"/>
      <c r="O20" s="120"/>
      <c r="P20" s="120"/>
      <c r="Q20" s="120"/>
      <c r="R20" s="120"/>
      <c r="S20" s="120"/>
      <c r="U20" s="121"/>
    </row>
    <row r="21" spans="1:21" ht="27" customHeight="1">
      <c r="A21" s="297"/>
      <c r="B21" s="297"/>
      <c r="C21" s="297"/>
      <c r="D21" s="297"/>
      <c r="E21" s="297"/>
      <c r="F21" s="297"/>
      <c r="G21" s="297"/>
      <c r="H21" s="297"/>
      <c r="I21" s="297"/>
      <c r="J21" s="297"/>
      <c r="K21" s="297"/>
      <c r="L21" s="297"/>
      <c r="M21" s="297"/>
      <c r="N21" s="297"/>
      <c r="O21" s="297"/>
      <c r="P21" s="297"/>
      <c r="Q21" s="297"/>
      <c r="R21" s="297"/>
      <c r="S21" s="297"/>
      <c r="T21" s="297"/>
      <c r="U21" s="121"/>
    </row>
    <row r="22" spans="1:21">
      <c r="C22"/>
      <c r="F22" s="121"/>
      <c r="G22" s="121"/>
    </row>
    <row r="23" spans="1:21">
      <c r="C23"/>
      <c r="D23" s="121"/>
      <c r="E23" s="121"/>
      <c r="U23" s="121"/>
    </row>
    <row r="24" spans="1:21" ht="25.5" customHeight="1">
      <c r="C24"/>
      <c r="G24" s="121"/>
      <c r="U24" s="121"/>
    </row>
    <row r="25" spans="1:21">
      <c r="C25"/>
    </row>
    <row r="26" spans="1:21">
      <c r="C26"/>
      <c r="U26" s="121"/>
    </row>
    <row r="27" spans="1:21">
      <c r="C27"/>
      <c r="U27" s="121"/>
    </row>
    <row r="28" spans="1:21">
      <c r="C28"/>
    </row>
    <row r="29" spans="1:21">
      <c r="C29"/>
      <c r="U29" s="121"/>
    </row>
    <row r="30" spans="1:21">
      <c r="C30"/>
      <c r="U30" s="121"/>
    </row>
    <row r="31" spans="1:21">
      <c r="C31"/>
    </row>
    <row r="33" spans="21:21">
      <c r="U33" s="121"/>
    </row>
    <row r="34" spans="21:21">
      <c r="U34" s="121"/>
    </row>
    <row r="36" spans="21:21">
      <c r="U36" s="121"/>
    </row>
    <row r="37" spans="21:21">
      <c r="U37" s="121"/>
    </row>
    <row r="39" spans="21:21">
      <c r="U39" s="121"/>
    </row>
    <row r="40" spans="21:21">
      <c r="U40" s="121"/>
    </row>
    <row r="41" spans="21:21" ht="9" customHeight="1"/>
    <row r="42" spans="21:21">
      <c r="U42" s="121"/>
    </row>
    <row r="43" spans="21:21">
      <c r="U43" s="121"/>
    </row>
    <row r="45" spans="21:21">
      <c r="U45" s="121"/>
    </row>
    <row r="46" spans="21:21">
      <c r="U46" s="121"/>
    </row>
    <row r="48" spans="21:21">
      <c r="U48" s="121"/>
    </row>
    <row r="49" spans="21:21">
      <c r="U49" s="121"/>
    </row>
    <row r="51" spans="21:21">
      <c r="U51" s="121"/>
    </row>
    <row r="52" spans="21:21">
      <c r="U52" s="121"/>
    </row>
    <row r="54" spans="21:21">
      <c r="U54" s="121"/>
    </row>
    <row r="55" spans="21:21">
      <c r="U55" s="121"/>
    </row>
    <row r="60" spans="21:21">
      <c r="U60" s="121"/>
    </row>
    <row r="61" spans="21:21">
      <c r="U61" s="121"/>
    </row>
    <row r="63" spans="21:21">
      <c r="U63" s="121"/>
    </row>
    <row r="64" spans="21:21">
      <c r="U64" s="121"/>
    </row>
    <row r="66" spans="21:21">
      <c r="U66" s="121"/>
    </row>
    <row r="67" spans="21:21">
      <c r="U67" s="121"/>
    </row>
    <row r="69" spans="21:21">
      <c r="U69" s="121"/>
    </row>
    <row r="70" spans="21:21">
      <c r="U70" s="121"/>
    </row>
    <row r="73" spans="21:21">
      <c r="U73" s="121"/>
    </row>
    <row r="74" spans="21:21">
      <c r="U74" s="121"/>
    </row>
    <row r="79" spans="21:21">
      <c r="U79" s="121"/>
    </row>
    <row r="80" spans="21:21">
      <c r="U80" s="121"/>
    </row>
    <row r="82" spans="21:21">
      <c r="U82" s="121"/>
    </row>
    <row r="83" spans="21:21">
      <c r="U83" s="121"/>
    </row>
  </sheetData>
  <mergeCells count="2">
    <mergeCell ref="A1:G1"/>
    <mergeCell ref="A21:T21"/>
  </mergeCells>
  <pageMargins left="0.32333333333333331" right="0.27559055118110237" top="0" bottom="0.15748031496062992" header="0.23622047244094491" footer="0.19685039370078741"/>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Business Net Income H1-2019</vt:lpstr>
      <vt:lpstr>Business Net Income Q2 2019 </vt:lpstr>
      <vt:lpstr>Consolidated P&amp;L</vt:lpstr>
      <vt:lpstr>Reconciliation Q2 2019</vt:lpstr>
      <vt:lpstr>Reconciliation H1 2019</vt:lpstr>
      <vt:lpstr>TFT format comm press H2 19 </vt:lpstr>
      <vt:lpstr>Bilan  2019 com fi </vt:lpstr>
      <vt:lpstr>'Bilan  2019 com fi '!Print_Area</vt:lpstr>
      <vt:lpstr>'Business Net Income H1-2019'!Print_Area</vt:lpstr>
      <vt:lpstr>'Business Net Income Q2 2019 '!Print_Area</vt:lpstr>
      <vt:lpstr>'Consolidated P&amp;L'!Print_Area</vt:lpstr>
      <vt:lpstr>'Reconciliation H1 2019'!Print_Area</vt:lpstr>
      <vt:lpstr>'Reconciliation Q2 2019'!Print_Area</vt:lpstr>
      <vt:lpstr>'TFT format comm press H2 19 '!Print_Area</vt:lpstr>
      <vt:lpstr>'Bilan  2019 com fi '!Zone_d_impression</vt:lpstr>
      <vt:lpstr>'Business Net Income H1-2019'!Zone_d_impression</vt:lpstr>
      <vt:lpstr>'Business Net Income Q2 2019 '!Zone_d_impression</vt:lpstr>
      <vt:lpstr>'Consolidated P&amp;L'!Zone_d_impression</vt:lpstr>
    </vt:vector>
  </TitlesOfParts>
  <Company>sanofi-aventis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Dosogne, Ludivine PH/FR</cp:lastModifiedBy>
  <cp:lastPrinted>2019-07-17T11:37:48Z</cp:lastPrinted>
  <dcterms:created xsi:type="dcterms:W3CDTF">2012-01-27T10:37:28Z</dcterms:created>
  <dcterms:modified xsi:type="dcterms:W3CDTF">2019-07-22T09:21:12Z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4" name="_NewReviewCycle">
    <vt:lpwstr/>
  </property>
  <property fmtid="{D5CDD505-2E9C-101B-9397-08002B2CF9AE}" pid="5" name="_AdHocReviewCycleID">
    <vt:i4>100765292</vt:i4>
  </property>
  <property fmtid="{D5CDD505-2E9C-101B-9397-08002B2CF9AE}" pid="6" name="_EmailSubject">
    <vt:lpwstr>[CONFIDENTIEL] Documents à télécharger</vt:lpwstr>
  </property>
  <property fmtid="{D5CDD505-2E9C-101B-9397-08002B2CF9AE}" pid="7" name="_AuthorEmail">
    <vt:lpwstr>Victor.Rouault@sanofi.com</vt:lpwstr>
  </property>
  <property fmtid="{D5CDD505-2E9C-101B-9397-08002B2CF9AE}" pid="8" name="_AuthorEmailDisplayName">
    <vt:lpwstr>Rouault, Victor /FR</vt:lpwstr>
  </property>
</Properties>
</file>