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P:\Consoph\2019\2019.09\D - Analyse du compte de résultat\Press Release\"/>
    </mc:Choice>
  </mc:AlternateContent>
  <xr:revisionPtr revIDLastSave="0" documentId="13_ncr:1_{9AF8D8F0-FA56-492A-AF92-F31C859C26E9}" xr6:coauthVersionLast="41" xr6:coauthVersionMax="41" xr10:uidLastSave="{00000000-0000-0000-0000-000000000000}"/>
  <bookViews>
    <workbookView xWindow="-2775" yWindow="-16320" windowWidth="29040" windowHeight="15840" xr2:uid="{00000000-000D-0000-FFFF-FFFF00000000}"/>
  </bookViews>
  <sheets>
    <sheet name="Secto Q3 EN" sheetId="10" r:id="rId1"/>
    <sheet name="Secto 9M EN " sheetId="11" r:id="rId2"/>
    <sheet name="Consolidated PL EN" sheetId="3" r:id="rId3"/>
    <sheet name="Reconciliation Q3 EN" sheetId="4" r:id="rId4"/>
    <sheet name="Reconciliation 9M EN" sheetId="5" r:id="rId5"/>
    <sheet name="BIPMETAWS" sheetId="7" state="veryHidden" r:id="rId6"/>
  </sheets>
  <definedNames>
    <definedName name="BIP_NOTE1_EN_BNI_9M" localSheetId="1">'Secto 9M EN '!$A$29</definedName>
    <definedName name="BIP_NOTE1_EN_BNI_9M">#REF!</definedName>
    <definedName name="BIP_NOTE1_EN_BNI_Q3" localSheetId="0">'Secto Q3 EN'!$A$29</definedName>
    <definedName name="BIP_NOTE1_EN_BNI_Q3">#REF!</definedName>
    <definedName name="BIP_NOTE1_EN_CONO_PL" localSheetId="1">#REF!</definedName>
    <definedName name="BIP_NOTE1_EN_CONO_PL" localSheetId="0">#REF!</definedName>
    <definedName name="BIP_NOTE1_EN_CONO_PL">'Consolidated PL EN'!$A$33</definedName>
    <definedName name="BIP_NOTE1_EN_RECON_9M" localSheetId="1">#REF!</definedName>
    <definedName name="BIP_NOTE1_EN_RECON_9M" localSheetId="0">#REF!</definedName>
    <definedName name="BIP_NOTE1_EN_RECON_9M">'Reconciliation 9M EN'!#REF!</definedName>
    <definedName name="BIP_NOTE1_EN_RECON_Q3" localSheetId="1">#REF!</definedName>
    <definedName name="BIP_NOTE1_EN_RECON_Q3" localSheetId="0">#REF!</definedName>
    <definedName name="BIP_NOTE1_EN_RECON_Q3">'Reconciliation Q3 EN'!#REF!</definedName>
    <definedName name="BIP_NOTE1_FR_BNI_9M" localSheetId="1">#REF!</definedName>
    <definedName name="BIP_NOTE1_FR_BNI_9M" localSheetId="0">#REF!</definedName>
    <definedName name="BIP_NOTE1_FR_BNI_9M">#REF!</definedName>
    <definedName name="BIP_NOTE1_FR_BNI_Q3" localSheetId="1">#REF!</definedName>
    <definedName name="BIP_NOTE1_FR_BNI_Q3" localSheetId="0">#REF!</definedName>
    <definedName name="BIP_NOTE1_FR_BNI_Q3">#REF!</definedName>
    <definedName name="BIP_NOTE1_FR_RECON_9M" localSheetId="1">#REF!</definedName>
    <definedName name="BIP_NOTE1_FR_RECON_9M" localSheetId="0">#REF!</definedName>
    <definedName name="BIP_NOTE1_FR_RECON_9M">#REF!</definedName>
    <definedName name="BIP_NOTE1_FR_RECON_Q3" localSheetId="1">#REF!</definedName>
    <definedName name="BIP_NOTE1_FR_RECON_Q3" localSheetId="0">#REF!</definedName>
    <definedName name="BIP_NOTE1_FR_RECON_Q3">#REF!</definedName>
    <definedName name="BIP_NOTE2_EN_BNI_9M" localSheetId="1">'Secto 9M EN '!$A$30</definedName>
    <definedName name="BIP_NOTE2_EN_BNI_9M">#REF!</definedName>
    <definedName name="BIP_NOTE2_EN_BNI_Q3" localSheetId="0">'Secto Q3 EN'!$A$30</definedName>
    <definedName name="BIP_NOTE2_EN_BNI_Q3">#REF!</definedName>
    <definedName name="BIP_NOTE2_EN_CONO_PL" localSheetId="1">#REF!</definedName>
    <definedName name="BIP_NOTE2_EN_CONO_PL" localSheetId="0">#REF!</definedName>
    <definedName name="BIP_NOTE2_EN_CONO_PL">'Consolidated PL EN'!$A$34</definedName>
    <definedName name="BIP_NOTE2_EN_RECON_9M" localSheetId="1">#REF!</definedName>
    <definedName name="BIP_NOTE2_EN_RECON_9M" localSheetId="0">#REF!</definedName>
    <definedName name="BIP_NOTE2_EN_RECON_9M">'Reconciliation 9M EN'!$A$28</definedName>
    <definedName name="BIP_NOTE2_EN_RECON_Q3" localSheetId="1">#REF!</definedName>
    <definedName name="BIP_NOTE2_EN_RECON_Q3" localSheetId="0">#REF!</definedName>
    <definedName name="BIP_NOTE2_EN_RECON_Q3">'Reconciliation Q3 EN'!$A$27</definedName>
    <definedName name="BIP_NOTE2_FR_BNI_9M" localSheetId="1">#REF!</definedName>
    <definedName name="BIP_NOTE2_FR_BNI_9M" localSheetId="0">#REF!</definedName>
    <definedName name="BIP_NOTE2_FR_BNI_9M">#REF!</definedName>
    <definedName name="BIP_NOTE2_FR_BNI_Q3" localSheetId="1">#REF!</definedName>
    <definedName name="BIP_NOTE2_FR_BNI_Q3" localSheetId="0">#REF!</definedName>
    <definedName name="BIP_NOTE2_FR_BNI_Q3">#REF!</definedName>
    <definedName name="BIP_NOTE2_FR_RECON_9M" localSheetId="1">#REF!</definedName>
    <definedName name="BIP_NOTE2_FR_RECON_9M" localSheetId="0">#REF!</definedName>
    <definedName name="BIP_NOTE2_FR_RECON_9M">#REF!</definedName>
    <definedName name="BIP_NOTE2_FR_RECON_Q3" localSheetId="1">#REF!</definedName>
    <definedName name="BIP_NOTE2_FR_RECON_Q3" localSheetId="0">#REF!</definedName>
    <definedName name="BIP_NOTE2_FR_RECON_Q3">#REF!</definedName>
    <definedName name="BIP_NOTE3_EN_BNI_9M" localSheetId="1">'Secto 9M EN '!$A$31</definedName>
    <definedName name="BIP_NOTE3_EN_BNI_9M">#REF!</definedName>
    <definedName name="BIP_NOTE3_EN_BNI_Q3" localSheetId="0">'Secto Q3 EN'!$A$31</definedName>
    <definedName name="BIP_NOTE3_EN_BNI_Q3">#REF!</definedName>
    <definedName name="BIP_NOTE3_EN_RECON_9M" localSheetId="1">#REF!</definedName>
    <definedName name="BIP_NOTE3_EN_RECON_9M" localSheetId="0">#REF!</definedName>
    <definedName name="BIP_NOTE3_EN_RECON_9M">'Reconciliation 9M EN'!$A$30</definedName>
    <definedName name="BIP_NOTE3_EN_RECON_Q3" localSheetId="1">#REF!</definedName>
    <definedName name="BIP_NOTE3_EN_RECON_Q3" localSheetId="0">#REF!</definedName>
    <definedName name="BIP_NOTE3_EN_RECON_Q3">'Reconciliation Q3 EN'!$A$28</definedName>
    <definedName name="BIP_NOTE3_FR_BNI_9M" localSheetId="1">#REF!</definedName>
    <definedName name="BIP_NOTE3_FR_BNI_9M" localSheetId="0">#REF!</definedName>
    <definedName name="BIP_NOTE3_FR_BNI_9M">#REF!</definedName>
    <definedName name="BIP_NOTE3_FR_BNI_Q3" localSheetId="1">#REF!</definedName>
    <definedName name="BIP_NOTE3_FR_BNI_Q3" localSheetId="0">#REF!</definedName>
    <definedName name="BIP_NOTE3_FR_BNI_Q3">#REF!</definedName>
    <definedName name="BIP_NOTE3_FR_RECON_9M" localSheetId="1">#REF!</definedName>
    <definedName name="BIP_NOTE3_FR_RECON_9M" localSheetId="0">#REF!</definedName>
    <definedName name="BIP_NOTE3_FR_RECON_9M">#REF!</definedName>
    <definedName name="BIP_NOTE3_FR_RECON_Q3" localSheetId="1">#REF!</definedName>
    <definedName name="BIP_NOTE3_FR_RECON_Q3" localSheetId="0">#REF!</definedName>
    <definedName name="BIP_NOTE3_FR_RECON_Q3">#REF!</definedName>
    <definedName name="BIP_NOTE4_EN_BNI_9M" localSheetId="1">'Secto 9M EN '!#REF!</definedName>
    <definedName name="BIP_NOTE4_EN_BNI_9M">#REF!</definedName>
    <definedName name="BIP_NOTE4_EN_BNI_Q3" localSheetId="0">'Secto Q3 EN'!#REF!</definedName>
    <definedName name="BIP_NOTE4_EN_BNI_Q3">#REF!</definedName>
    <definedName name="BIP_NOTE4_EN_RECON_9M" localSheetId="1">#REF!</definedName>
    <definedName name="BIP_NOTE4_EN_RECON_9M" localSheetId="0">#REF!</definedName>
    <definedName name="BIP_NOTE4_EN_RECON_9M">'Reconciliation 9M EN'!$A$31</definedName>
    <definedName name="BIP_NOTE4_EN_RECON_Q3" localSheetId="1">#REF!</definedName>
    <definedName name="BIP_NOTE4_EN_RECON_Q3" localSheetId="0">#REF!</definedName>
    <definedName name="BIP_NOTE4_EN_RECON_Q3">'Reconciliation Q3 EN'!$A$29</definedName>
    <definedName name="BIP_NOTE4_FR_RECON_9M" localSheetId="1">#REF!</definedName>
    <definedName name="BIP_NOTE4_FR_RECON_9M" localSheetId="0">#REF!</definedName>
    <definedName name="BIP_NOTE4_FR_RECON_9M">#REF!</definedName>
    <definedName name="BIP_NOTE4_FR_RECON_Q3" localSheetId="1">#REF!</definedName>
    <definedName name="BIP_NOTE4_FR_RECON_Q3" localSheetId="0">#REF!</definedName>
    <definedName name="BIP_NOTE4_FR_RECON_Q3">#REF!</definedName>
    <definedName name="BIP_NOTE5_EN_BNI_9M" localSheetId="1">'Secto 9M EN '!$A$32</definedName>
    <definedName name="BIP_NOTE5_EN_BNI_9M">#REF!</definedName>
    <definedName name="BIP_NOTE5_EN_BNI_Q3" localSheetId="0">'Secto Q3 EN'!$A$32</definedName>
    <definedName name="BIP_NOTE5_EN_BNI_Q3">#REF!</definedName>
    <definedName name="BIP_NOTE5_EN_RECON_9M" localSheetId="1">#REF!</definedName>
    <definedName name="BIP_NOTE5_EN_RECON_9M" localSheetId="0">#REF!</definedName>
    <definedName name="BIP_NOTE5_EN_RECON_9M">'Reconciliation 9M EN'!$A$32</definedName>
    <definedName name="BIP_NOTE5_EN_RECON_Q3" localSheetId="1">#REF!</definedName>
    <definedName name="BIP_NOTE5_EN_RECON_Q3" localSheetId="0">#REF!</definedName>
    <definedName name="BIP_NOTE5_EN_RECON_Q3">'Reconciliation Q3 EN'!$A$30</definedName>
    <definedName name="BIP_NOTE5_FR_RECON_9M" localSheetId="1">#REF!</definedName>
    <definedName name="BIP_NOTE5_FR_RECON_9M" localSheetId="0">#REF!</definedName>
    <definedName name="BIP_NOTE5_FR_RECON_9M">#REF!</definedName>
    <definedName name="BIP_NOTE5_FR_RECON_Q3" localSheetId="1">#REF!</definedName>
    <definedName name="BIP_NOTE5_FR_RECON_Q3" localSheetId="0">#REF!</definedName>
    <definedName name="BIP_NOTE5_FR_RECON_Q3">#REF!</definedName>
    <definedName name="BIP_NOTE6_EN_RECON_9M" localSheetId="1">#REF!</definedName>
    <definedName name="BIP_NOTE6_EN_RECON_9M" localSheetId="0">#REF!</definedName>
    <definedName name="BIP_NOTE6_EN_RECON_9M">'Reconciliation 9M EN'!$A$34</definedName>
    <definedName name="BIP_NOTE6_EN_RECON_Q3" localSheetId="1">#REF!</definedName>
    <definedName name="BIP_NOTE6_EN_RECON_Q3" localSheetId="0">#REF!</definedName>
    <definedName name="BIP_NOTE6_EN_RECON_Q3">'Reconciliation Q3 EN'!$A$32</definedName>
    <definedName name="BIP_TAB_EN_BNI_9M" localSheetId="1">'Secto 9M EN '!$A$3:$P$27</definedName>
    <definedName name="BIP_TAB_EN_BNI_9M">#REF!</definedName>
    <definedName name="BIP_TAB_EN_BNI_Q3" localSheetId="0">'Secto Q3 EN'!$A$3:$P$27</definedName>
    <definedName name="BIP_TAB_EN_BNI_Q3">#REF!</definedName>
    <definedName name="BIP_TAB_EN_PL_9M" localSheetId="1">#REF!</definedName>
    <definedName name="BIP_TAB_EN_PL_9M" localSheetId="0">#REF!</definedName>
    <definedName name="BIP_TAB_EN_PL_9M">'Consolidated PL EN'!$A$3:$E$31</definedName>
    <definedName name="BIP_TAB_EN_RECO_9M" localSheetId="1">#REF!</definedName>
    <definedName name="BIP_TAB_EN_RECO_9M" localSheetId="0">#REF!</definedName>
    <definedName name="BIP_TAB_EN_RECO_9M">'Reconciliation 9M EN'!$A$3:$F$26</definedName>
    <definedName name="BIP_TAB_EN_RECO_Q3" localSheetId="1">#REF!</definedName>
    <definedName name="BIP_TAB_EN_RECO_Q3" localSheetId="0">#REF!</definedName>
    <definedName name="BIP_TAB_EN_RECO_Q3">'Reconciliation Q3 EN'!$A$3:$F$25</definedName>
    <definedName name="BIP_TAB_FR_BNI_9M" localSheetId="1">#REF!</definedName>
    <definedName name="BIP_TAB_FR_BNI_9M" localSheetId="0">#REF!</definedName>
    <definedName name="BIP_TAB_FR_BNI_9M">#REF!</definedName>
    <definedName name="BIP_TAB_FR_BNI_Q3" localSheetId="1">#REF!</definedName>
    <definedName name="BIP_TAB_FR_BNI_Q3" localSheetId="0">#REF!</definedName>
    <definedName name="BIP_TAB_FR_BNI_Q3">#REF!</definedName>
    <definedName name="BIP_TAB_FR_PL_9M" localSheetId="1">#REF!</definedName>
    <definedName name="BIP_TAB_FR_PL_9M" localSheetId="0">#REF!</definedName>
    <definedName name="BIP_TAB_FR_PL_9M">#REF!</definedName>
    <definedName name="BIP_TAB_FR_RECO_9M" localSheetId="1">#REF!</definedName>
    <definedName name="BIP_TAB_FR_RECO_9M" localSheetId="0">#REF!</definedName>
    <definedName name="BIP_TAB_FR_RECO_9M">#REF!</definedName>
    <definedName name="BIP_TAB_FR_RECO_Q3" localSheetId="1">#REF!</definedName>
    <definedName name="BIP_TAB_FR_RECO_Q3" localSheetId="0">#REF!</definedName>
    <definedName name="BIP_TAB_FR_RECO_Q3">#REF!</definedName>
    <definedName name="BIPMETA" localSheetId="5">BIPMETAWS!$A$1:$A$500</definedName>
    <definedName name="_xlnm.Print_Area" localSheetId="2">'Consolidated PL EN'!$A$1:$E$34</definedName>
    <definedName name="_xlnm.Print_Area" localSheetId="4">'Reconciliation 9M EN'!$A$1:$G$34</definedName>
    <definedName name="_xlnm.Print_Area" localSheetId="3">'Reconciliation Q3 EN'!$A$1:$F$32</definedName>
    <definedName name="_xlnm.Print_Area" localSheetId="1">'Secto 9M EN '!$A$1:$P$32</definedName>
    <definedName name="_xlnm.Print_Area" localSheetId="0">'Secto Q3 EN'!$A$1:$P$33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11" l="1"/>
  <c r="T59" i="11" l="1"/>
  <c r="R53" i="11"/>
  <c r="B50" i="11"/>
  <c r="B51" i="11" s="1"/>
  <c r="S49" i="11"/>
  <c r="R49" i="11"/>
  <c r="S48" i="11"/>
  <c r="R48" i="11"/>
  <c r="S47" i="11"/>
  <c r="R47" i="11"/>
  <c r="K46" i="11"/>
  <c r="F46" i="11"/>
  <c r="C46" i="11"/>
  <c r="B46" i="11"/>
  <c r="S45" i="11"/>
  <c r="S46" i="11" s="1"/>
  <c r="R45" i="11"/>
  <c r="R46" i="11" s="1"/>
  <c r="P45" i="11"/>
  <c r="L45" i="11"/>
  <c r="H45" i="11"/>
  <c r="D45" i="11"/>
  <c r="K44" i="11"/>
  <c r="J44" i="11"/>
  <c r="F44" i="11"/>
  <c r="C44" i="11"/>
  <c r="B44" i="11"/>
  <c r="S43" i="11"/>
  <c r="S44" i="11" s="1"/>
  <c r="R43" i="11"/>
  <c r="R44" i="11" s="1"/>
  <c r="P43" i="11"/>
  <c r="L43" i="11"/>
  <c r="H43" i="11"/>
  <c r="D43" i="11"/>
  <c r="C42" i="11"/>
  <c r="O41" i="11"/>
  <c r="O50" i="11" s="1"/>
  <c r="P50" i="11" s="1"/>
  <c r="N41" i="11"/>
  <c r="N50" i="11" s="1"/>
  <c r="L41" i="11"/>
  <c r="K41" i="11"/>
  <c r="K42" i="11" s="1"/>
  <c r="J41" i="11"/>
  <c r="J50" i="11" s="1"/>
  <c r="J51" i="11" s="1"/>
  <c r="G41" i="11"/>
  <c r="G50" i="11" s="1"/>
  <c r="F41" i="11"/>
  <c r="F42" i="11" s="1"/>
  <c r="D41" i="11"/>
  <c r="C41" i="11"/>
  <c r="C50" i="11" s="1"/>
  <c r="B41" i="11"/>
  <c r="B42" i="11" s="1"/>
  <c r="R40" i="11"/>
  <c r="K40" i="11"/>
  <c r="F40" i="11"/>
  <c r="C40" i="11"/>
  <c r="B40" i="11"/>
  <c r="S39" i="11"/>
  <c r="S40" i="11" s="1"/>
  <c r="R39" i="11"/>
  <c r="P39" i="11"/>
  <c r="L39" i="11"/>
  <c r="H39" i="11"/>
  <c r="D39" i="11"/>
  <c r="T38" i="11"/>
  <c r="S38" i="11"/>
  <c r="R38" i="11"/>
  <c r="P38" i="11"/>
  <c r="L38" i="11"/>
  <c r="H38" i="11"/>
  <c r="D38" i="11"/>
  <c r="S37" i="11"/>
  <c r="T37" i="11" s="1"/>
  <c r="R37" i="11"/>
  <c r="R41" i="11" s="1"/>
  <c r="P37" i="11"/>
  <c r="L37" i="11"/>
  <c r="H37" i="11"/>
  <c r="D37" i="11"/>
  <c r="N21" i="11"/>
  <c r="L18" i="11"/>
  <c r="I18" i="11"/>
  <c r="I19" i="11" s="1"/>
  <c r="B18" i="11"/>
  <c r="B19" i="11" s="1"/>
  <c r="O17" i="11"/>
  <c r="N17" i="11"/>
  <c r="O16" i="11"/>
  <c r="K16" i="11"/>
  <c r="N16" i="11" s="1"/>
  <c r="O15" i="11"/>
  <c r="N15" i="11"/>
  <c r="N14" i="11"/>
  <c r="I14" i="11"/>
  <c r="H14" i="11"/>
  <c r="F14" i="11"/>
  <c r="E14" i="11"/>
  <c r="C14" i="11"/>
  <c r="B14" i="11"/>
  <c r="O13" i="11"/>
  <c r="O14" i="11" s="1"/>
  <c r="N13" i="11"/>
  <c r="M13" i="11"/>
  <c r="J13" i="11"/>
  <c r="G13" i="11"/>
  <c r="D13" i="11"/>
  <c r="I12" i="11"/>
  <c r="H12" i="11"/>
  <c r="F12" i="11"/>
  <c r="E12" i="11"/>
  <c r="C12" i="11"/>
  <c r="B12" i="11"/>
  <c r="O11" i="11"/>
  <c r="O12" i="11" s="1"/>
  <c r="N11" i="11"/>
  <c r="P11" i="11" s="1"/>
  <c r="M11" i="11"/>
  <c r="J11" i="11"/>
  <c r="G11" i="11"/>
  <c r="D11" i="11"/>
  <c r="I10" i="11"/>
  <c r="H10" i="11"/>
  <c r="F10" i="11"/>
  <c r="B10" i="11"/>
  <c r="N9" i="11"/>
  <c r="N18" i="11" s="1"/>
  <c r="K9" i="11"/>
  <c r="K18" i="11" s="1"/>
  <c r="M18" i="11" s="1"/>
  <c r="I9" i="11"/>
  <c r="H9" i="11"/>
  <c r="H18" i="11" s="1"/>
  <c r="G9" i="11"/>
  <c r="F9" i="11"/>
  <c r="F18" i="11" s="1"/>
  <c r="F19" i="11" s="1"/>
  <c r="E9" i="11"/>
  <c r="E10" i="11" s="1"/>
  <c r="C9" i="11"/>
  <c r="C10" i="11" s="1"/>
  <c r="B9" i="11"/>
  <c r="O8" i="11"/>
  <c r="I8" i="11"/>
  <c r="E8" i="11"/>
  <c r="C8" i="11"/>
  <c r="B8" i="11"/>
  <c r="P7" i="11"/>
  <c r="O7" i="11"/>
  <c r="N7" i="11"/>
  <c r="N8" i="11" s="1"/>
  <c r="M7" i="11"/>
  <c r="J7" i="11"/>
  <c r="G7" i="11"/>
  <c r="D7" i="11"/>
  <c r="O6" i="11"/>
  <c r="P6" i="11" s="1"/>
  <c r="N6" i="11"/>
  <c r="J6" i="11"/>
  <c r="D6" i="11"/>
  <c r="P5" i="11"/>
  <c r="O5" i="11"/>
  <c r="N5" i="11"/>
  <c r="J5" i="11"/>
  <c r="J46" i="11" s="1"/>
  <c r="G5" i="11"/>
  <c r="G44" i="11" s="1"/>
  <c r="D5" i="11"/>
  <c r="N23" i="10"/>
  <c r="N21" i="10"/>
  <c r="H19" i="10"/>
  <c r="N18" i="10"/>
  <c r="N24" i="10" s="1"/>
  <c r="L18" i="10"/>
  <c r="H18" i="10"/>
  <c r="J18" i="10" s="1"/>
  <c r="E18" i="10"/>
  <c r="E19" i="10" s="1"/>
  <c r="O17" i="10"/>
  <c r="O16" i="10"/>
  <c r="K16" i="10"/>
  <c r="O15" i="10"/>
  <c r="N14" i="10"/>
  <c r="I14" i="10"/>
  <c r="H14" i="10"/>
  <c r="F14" i="10"/>
  <c r="E14" i="10"/>
  <c r="C14" i="10"/>
  <c r="B14" i="10"/>
  <c r="O13" i="10"/>
  <c r="P13" i="10" s="1"/>
  <c r="M13" i="10"/>
  <c r="J13" i="10"/>
  <c r="G13" i="10"/>
  <c r="D13" i="10"/>
  <c r="N12" i="10"/>
  <c r="I12" i="10"/>
  <c r="H12" i="10"/>
  <c r="F12" i="10"/>
  <c r="E12" i="10"/>
  <c r="C12" i="10"/>
  <c r="B12" i="10"/>
  <c r="O11" i="10"/>
  <c r="O12" i="10" s="1"/>
  <c r="M11" i="10"/>
  <c r="J11" i="10"/>
  <c r="G11" i="10"/>
  <c r="D11" i="10"/>
  <c r="N10" i="10"/>
  <c r="H10" i="10"/>
  <c r="F10" i="10"/>
  <c r="E10" i="10"/>
  <c r="N9" i="10"/>
  <c r="L9" i="10"/>
  <c r="K9" i="10"/>
  <c r="K18" i="10" s="1"/>
  <c r="M18" i="10" s="1"/>
  <c r="J9" i="10"/>
  <c r="I9" i="10"/>
  <c r="I18" i="10" s="1"/>
  <c r="I19" i="10" s="1"/>
  <c r="H9" i="10"/>
  <c r="F9" i="10"/>
  <c r="G9" i="10" s="1"/>
  <c r="E9" i="10"/>
  <c r="C9" i="10"/>
  <c r="C18" i="10" s="1"/>
  <c r="B9" i="10"/>
  <c r="B18" i="10" s="1"/>
  <c r="N8" i="10"/>
  <c r="I8" i="10"/>
  <c r="H8" i="10"/>
  <c r="F8" i="10"/>
  <c r="E8" i="10"/>
  <c r="B8" i="10"/>
  <c r="P7" i="10"/>
  <c r="O7" i="10"/>
  <c r="O8" i="10" s="1"/>
  <c r="M7" i="10"/>
  <c r="J7" i="10"/>
  <c r="G7" i="10"/>
  <c r="D7" i="10"/>
  <c r="O6" i="10"/>
  <c r="P6" i="10" s="1"/>
  <c r="J6" i="10"/>
  <c r="D6" i="10"/>
  <c r="P5" i="10"/>
  <c r="O5" i="10"/>
  <c r="J5" i="10"/>
  <c r="G5" i="10"/>
  <c r="D5" i="10"/>
  <c r="D18" i="10" l="1"/>
  <c r="B19" i="10"/>
  <c r="D50" i="11"/>
  <c r="C51" i="11"/>
  <c r="C19" i="10"/>
  <c r="R50" i="11"/>
  <c r="R42" i="11"/>
  <c r="G51" i="11"/>
  <c r="H19" i="11"/>
  <c r="J18" i="11"/>
  <c r="N27" i="10"/>
  <c r="P27" i="10" s="1"/>
  <c r="N25" i="10"/>
  <c r="N23" i="11"/>
  <c r="N24" i="11"/>
  <c r="N19" i="11"/>
  <c r="K50" i="11"/>
  <c r="G42" i="11"/>
  <c r="O14" i="10"/>
  <c r="N12" i="11"/>
  <c r="P13" i="11"/>
  <c r="G40" i="11"/>
  <c r="P41" i="11"/>
  <c r="J42" i="11"/>
  <c r="J40" i="11"/>
  <c r="T45" i="11"/>
  <c r="D9" i="11"/>
  <c r="D9" i="10"/>
  <c r="F18" i="10"/>
  <c r="F19" i="10" s="1"/>
  <c r="N19" i="10"/>
  <c r="O9" i="11"/>
  <c r="O10" i="11" s="1"/>
  <c r="N10" i="11"/>
  <c r="C18" i="11"/>
  <c r="I10" i="10"/>
  <c r="P11" i="10"/>
  <c r="D18" i="11"/>
  <c r="H41" i="11"/>
  <c r="S41" i="11"/>
  <c r="T43" i="11"/>
  <c r="E18" i="11"/>
  <c r="F50" i="11"/>
  <c r="F51" i="11" s="1"/>
  <c r="T39" i="11"/>
  <c r="G46" i="11"/>
  <c r="O9" i="10"/>
  <c r="B10" i="10"/>
  <c r="C10" i="10"/>
  <c r="J9" i="11"/>
  <c r="N27" i="11" l="1"/>
  <c r="P27" i="11" s="1"/>
  <c r="N25" i="11"/>
  <c r="R51" i="11"/>
  <c r="R56" i="11"/>
  <c r="R55" i="11"/>
  <c r="P9" i="11"/>
  <c r="O18" i="10"/>
  <c r="G18" i="10"/>
  <c r="O10" i="10"/>
  <c r="P9" i="10"/>
  <c r="G18" i="11"/>
  <c r="E19" i="11"/>
  <c r="O18" i="11"/>
  <c r="C19" i="11"/>
  <c r="K51" i="11"/>
  <c r="L50" i="11"/>
  <c r="S50" i="11"/>
  <c r="S42" i="11"/>
  <c r="T41" i="11"/>
  <c r="H50" i="11"/>
  <c r="B4" i="5"/>
  <c r="B4" i="4"/>
  <c r="O24" i="10" l="1"/>
  <c r="O23" i="10"/>
  <c r="P18" i="10"/>
  <c r="O19" i="10"/>
  <c r="O19" i="11"/>
  <c r="O23" i="11"/>
  <c r="P18" i="11"/>
  <c r="O24" i="11"/>
  <c r="R57" i="11"/>
  <c r="S51" i="11"/>
  <c r="T50" i="11"/>
  <c r="S56" i="11"/>
  <c r="S57" i="11" s="1"/>
  <c r="S55" i="11"/>
  <c r="D8" i="3"/>
  <c r="O25" i="11" l="1"/>
  <c r="P24" i="11"/>
  <c r="T56" i="11"/>
  <c r="O25" i="10"/>
  <c r="P24" i="10"/>
  <c r="D4" i="4"/>
  <c r="D4" i="5" l="1"/>
  <c r="E8" i="3"/>
  <c r="E18" i="3" s="1"/>
  <c r="E21" i="3" s="1"/>
  <c r="E24" i="3" s="1"/>
  <c r="D18" i="3"/>
  <c r="D21" i="3" s="1"/>
  <c r="D24" i="3" s="1"/>
  <c r="D26" i="3" s="1"/>
  <c r="C8" i="3"/>
  <c r="C18" i="3" s="1"/>
  <c r="C21" i="3" s="1"/>
  <c r="C24" i="3" s="1"/>
  <c r="B8" i="3"/>
  <c r="B18" i="3" s="1"/>
  <c r="B21" i="3" s="1"/>
  <c r="B24" i="3" s="1"/>
  <c r="C30" i="3" l="1"/>
  <c r="C26" i="3"/>
  <c r="C28" i="3" s="1"/>
  <c r="C31" i="3" s="1"/>
  <c r="D30" i="3"/>
  <c r="D28" i="3"/>
  <c r="D31" i="3" s="1"/>
  <c r="E30" i="3"/>
  <c r="E26" i="3"/>
  <c r="E28" i="3" s="1"/>
  <c r="E31" i="3" s="1"/>
  <c r="B30" i="3"/>
  <c r="B26" i="3"/>
  <c r="B28" i="3" s="1"/>
  <c r="B31" i="3" s="1"/>
</calcChain>
</file>

<file path=xl/sharedStrings.xml><?xml version="1.0" encoding="utf-8"?>
<sst xmlns="http://schemas.openxmlformats.org/spreadsheetml/2006/main" count="242" uniqueCount="109">
  <si>
    <t>€ million</t>
  </si>
  <si>
    <t>Change</t>
  </si>
  <si>
    <t>Net sales</t>
  </si>
  <si>
    <t>Business net income</t>
  </si>
  <si>
    <t>Other revenues</t>
  </si>
  <si>
    <t>Cost of sales</t>
  </si>
  <si>
    <t>Gross profit</t>
  </si>
  <si>
    <t>Research and development expenses</t>
  </si>
  <si>
    <t>Selling and general expenses</t>
  </si>
  <si>
    <t>Other operating income</t>
  </si>
  <si>
    <t>Other operating expenses</t>
  </si>
  <si>
    <t>Amortization of intangible assets</t>
  </si>
  <si>
    <t>Impairment of intangible assets</t>
  </si>
  <si>
    <t>Operating income</t>
  </si>
  <si>
    <t>Financial income</t>
  </si>
  <si>
    <t>Income before tax and associates and joint ventures</t>
  </si>
  <si>
    <t>Income tax expense</t>
  </si>
  <si>
    <t>Net income attributable to non-controlling interests</t>
  </si>
  <si>
    <t>Average number of shares outstanding (million)</t>
  </si>
  <si>
    <t>Net income attributable to equity holders of Sanofi</t>
  </si>
  <si>
    <t>Financial expenses</t>
  </si>
  <si>
    <t>CONSOLIDATED INCOME STATEMENTS</t>
  </si>
  <si>
    <t>Restructuring costs and similar items</t>
  </si>
  <si>
    <t>IFRS Earnings per share (in euros)</t>
  </si>
  <si>
    <t>Fair value remeasurement of contingent consideration</t>
  </si>
  <si>
    <t>Share of profit/(loss) of associates and joint ventures</t>
  </si>
  <si>
    <t>Net income</t>
  </si>
  <si>
    <t>Net income excluding the exchanged/held-for-exchange Animal Health business</t>
  </si>
  <si>
    <t>Earnings per share excluding the exchanged/held-for-exchange Animal Health business (in euros)</t>
  </si>
  <si>
    <t>Share of items listed above attributable to non-controlling interests</t>
  </si>
  <si>
    <t>Other tax effects</t>
  </si>
  <si>
    <t>Restructuring costs of associates and joint ventures, and expenses arising from the impact of acquisitions on associates and joint ventures</t>
  </si>
  <si>
    <t>Expenses arising from the impact of acquisitions on inventories</t>
  </si>
  <si>
    <t>Other expenses related to business combinations</t>
  </si>
  <si>
    <t>Tax effect of the items listed above:</t>
  </si>
  <si>
    <t>||&lt;BBOOKS&gt;&lt;BBOOK bbname="DefaultVariables"&gt;&lt;VARIABLES /&gt;&lt;/BBOOK&gt;&lt;BBOOK bbname="3763" bbdesc="2017/Press Release - Data Cache/Press Release Q3 (xlsx)" dsname="Disclosure"&gt;&lt;VARIABLES&gt;&lt;/VARIABLES&gt;&lt;/BBOOK&gt;&lt;BBOOK bbname="3246" bbdesc="2017/Data cache - Consolidated Financial Statements/Consolidated balance sheets (xlsx)" dsname="Disclosure"&gt;&lt;VARIABLES&gt;&lt;/VARIABLES&gt;&lt;/BBOOK&gt;&lt;BBOOK bbname="3247" bbdesc="2017/Data cache - Consolidated Financial Statements/Consolidated income statements (xlsx)" dsname="Disclosure"&gt;&lt;VARIABLES&gt;&lt;/VARIABLES&gt;&lt;/BBOOK&gt;&lt;/BBOOKS&gt;</t>
  </si>
  <si>
    <t>||&lt;OBJECT&gt;&lt;META&gt;&lt;ID&gt;&lt;/ID&gt;&lt;NAME&gt;Pre Version 5 (4751).xlsx&lt;/NAME&gt;&lt;TYPE&gt;&lt;ID&gt;7&lt;/ID&gt;&lt;FRIENDLYNAME&gt;ExcelSheet&lt;/FRIENDLYNAME&gt;&lt;LABEL&gt;&lt;/LABEL&gt;&lt;/TYPE&gt;&lt;STATUS&gt;SEM&lt;/STATUS&gt;&lt;SAFE&gt;1&lt;/SAFE&gt;&lt;MARKCHANGES&gt;0&lt;/MARKCHANGES&gt;&lt;USESTYLES&gt;0&lt;/USESTYLES&gt;&lt;USETEMPLATES&gt;0&lt;/USETEMPLATES&gt;&lt;FXC&gt;0&lt;/FXC&gt;&lt;FXR&gt;0&lt;/FXR&gt;&lt;FORMAT&gt;&lt;/FORMAT&gt;&lt;FMODUS&gt;&lt;/FMODUS&gt;&lt;FLCID&gt;1036&lt;/FLCID&gt;&lt;RELATION&gt;&lt;/RELATION&gt;&lt;LINKED&gt;&lt;/LINKED&gt;&lt;SVALUE&gt;&lt;/SVALUE&gt;&lt;INFO&gt;&lt;/INFO&gt;&lt;/META&gt;&lt;UPDATE&gt;&lt;DATE&gt;10.1.6.35&lt;/DATE&gt;&lt;DYNAMIZEDBY&gt;I0295876&lt;/DYNAMIZEDBY&gt;&lt;DYNAMIZEDON&gt;02/08/2018 08:35:50&lt;/DYNAMIZEDON&gt;&lt;LASTUPDATEDBY&gt;I0295876&lt;/LASTUPDATEDBY&gt;&lt;LASTUPDATEDON&gt;02/08/2018 08:35:50&lt;/LASTUPDATEDON&gt;&lt;UTC&gt;1&lt;/UTC&gt;&lt;/UPDATE&gt;&lt;QUERIES bbk="3246" bbkdesc="2017/Data cache - Consolidated Financial Statements/Consolidated balance sheets (xlsx)" datapro="Actif DDR" tdatapro="Actif DDR" author="" modtime="6/4/2018 3:19:34 PM" moduser="Pharma\I0367265" rolluptime="" syuser="" syuzeit="" root="/BBOOK/DATAPROVIDER[./META/PROPS/ID='Actif DDR']/DATA" colcount="8" rowcount="18" url="" dynamizeds="Disclosure" dynamizedstype="9" refreshds="" viewtype="1"&gt;&lt;QUERY reftype="ABS" elmntsel="TABLE" bbk="3246" bbkdesc="2017/Data cache - Consolidated Financial Statements/Consolidated balance sheets (xlsx)" datapro="Actif DDR" infos="" iscomment="0"&gt;&lt;SELECT&gt;/BBOOK/DATAPROVIDER[./META/PROPS/ID='Actif DDR']/DATA/ROW&lt;/SELECT&gt;&lt;FILTERS&gt;&lt;FILTER&gt;&lt;/FILTER&gt;&lt;/FILTERS&gt;&lt;/QUERY&gt;&lt;/QUERIES&gt;&lt;QUERIES bbk="3246" bbkdesc="2017/Data cache - Consolidated Financial Statements/Consolidated balance sheets (xlsx)" datapro="Passif DDR" tdatapro="Passif DDR" author="" modtime="6/4/2018 3:19:34 PM" moduser="Pharma\I0367265" rolluptime="" syuser="" syuzeit="" root="/BBOOK/DATAPROVIDER[./META/PROPS/ID='Passif DDR']/DATA" colcount="8" rowcount="19" url="" dynamizeds="Disclosure" dynamizedstype="9" refreshds="" viewtype="1"&gt;&lt;QUERY reftype="ABS" elmntsel="TABLE" bbk="3246" bbkdesc="2017/Data cache - Consolidated Financial Statements/Consolidated balance sheets (xlsx)" datapro="Passif DDR" infos="" iscomment="0"&gt;&lt;SELECT&gt;/BBOOK/DATAPROVIDER[./META/PROPS/ID='Passif DDR']/DATA/ROW&lt;/SELECT&gt;&lt;FILTERS&gt;&lt;FILTER&gt;&lt;/FILTER&gt;&lt;/FILTERS&gt;&lt;/QUERY&gt;&lt;/QUERIES&gt;&lt;QUERIES bbk="3247" bbkdesc="2017/Data cache - Consolidated Financial Statements/Consolidated income statements (xlsx)" datapro="DDR" tdatapro="DDR" author="" modtime="6/19/2018 2:35:23 PM" moduser="PHARMA\I0295876" rolluptime="" syuser="" syuzeit="" root="/BBOOK/DATAPROVIDER[./META/PROPS/ID='DDR']/DATA" colcount="15" rowcount="34" url="" dynamizeds="Disclosure" dynamizedstype="9" refreshds="" viewtype="1"&gt;&lt;QUERY reftype="ABS" elmntsel="TABLE" bbk="3247" bbkdesc="2017/Data cache - Consolidated Financial Statements/Consolidated income statements (xlsx)" datapro="DDR" infos="" iscomment="0"&gt;&lt;SELECT&gt;/BBOOK/DATAPROVIDER[./META/PROPS/ID='DDR']/DATA/ROW&lt;/SELECT&gt;&lt;FILTERS&gt;&lt;FILTER&gt;&lt;/FILTER&gt;&lt;/FILTERS&gt;&lt;/QUERY&gt;&lt;/QUERIES&gt;&lt;/OBJECT&gt;</t>
  </si>
  <si>
    <r>
      <t xml:space="preserve">Other Sanofi Pasteur MSD items </t>
    </r>
    <r>
      <rPr>
        <strike/>
        <vertAlign val="superscript"/>
        <sz val="9"/>
        <rFont val="Arial"/>
        <family val="2"/>
      </rPr>
      <t>(4)</t>
    </r>
  </si>
  <si>
    <t>Reconciliation of business net income to consolidated net income attributable to equity holders of Sanofi</t>
  </si>
  <si>
    <t>Amortization and impairment of intangible assets</t>
  </si>
  <si>
    <t>Q3 2019</t>
  </si>
  <si>
    <t>9M 2019</t>
  </si>
  <si>
    <t>Third Quarter 2019</t>
  </si>
  <si>
    <t>Pharmaceuticals</t>
  </si>
  <si>
    <t>Consumer Healthcare</t>
  </si>
  <si>
    <t>Vaccines</t>
  </si>
  <si>
    <t>Total Group</t>
  </si>
  <si>
    <t xml:space="preserve">  Other revenues</t>
  </si>
  <si>
    <t>-</t>
  </si>
  <si>
    <t xml:space="preserve">  Cost of Sales</t>
  </si>
  <si>
    <t xml:space="preserve">  As % of net sales</t>
  </si>
  <si>
    <t>Gross Profit</t>
  </si>
  <si>
    <t>As % of net sales</t>
  </si>
  <si>
    <t xml:space="preserve">  Research and development expenses</t>
  </si>
  <si>
    <t xml:space="preserve">  Selling and general expenses</t>
  </si>
  <si>
    <t xml:space="preserve">  Other current operating income/expenses</t>
  </si>
  <si>
    <t xml:space="preserve">  Share of profit/loss of associates* and joint-ventures</t>
  </si>
  <si>
    <t xml:space="preserve">  Net income attributable to non controlling interests </t>
  </si>
  <si>
    <t>Business operating income</t>
  </si>
  <si>
    <t>Financial income &amp; expenses</t>
  </si>
  <si>
    <t>Income tax expenses</t>
  </si>
  <si>
    <t>Tax rate**</t>
  </si>
  <si>
    <t>Business earnings/share
(in €)***</t>
  </si>
  <si>
    <r>
      <t>*</t>
    </r>
    <r>
      <rPr>
        <sz val="10"/>
        <color indexed="9"/>
        <rFont val="Arial"/>
        <family val="2"/>
      </rPr>
      <t>**</t>
    </r>
    <r>
      <rPr>
        <sz val="10"/>
        <rFont val="Arial"/>
        <family val="2"/>
      </rPr>
      <t xml:space="preserve"> Net of tax.</t>
    </r>
  </si>
  <si>
    <r>
      <t>**</t>
    </r>
    <r>
      <rPr>
        <sz val="10"/>
        <color indexed="9"/>
        <rFont val="Arial"/>
        <family val="2"/>
      </rPr>
      <t>*</t>
    </r>
    <r>
      <rPr>
        <sz val="10"/>
        <rFont val="Arial"/>
        <family val="2"/>
      </rPr>
      <t xml:space="preserve"> Determined on the basis of Business income before tax, associates, and non-controlling interests.</t>
    </r>
  </si>
  <si>
    <t>Nine Months 2019</t>
  </si>
  <si>
    <t xml:space="preserve">Business net income </t>
  </si>
  <si>
    <t>First Half 2018</t>
  </si>
  <si>
    <r>
      <t xml:space="preserve">Others </t>
    </r>
    <r>
      <rPr>
        <b/>
        <vertAlign val="superscript"/>
        <sz val="11"/>
        <rFont val="Arial"/>
        <family val="2"/>
      </rPr>
      <t>(2)</t>
    </r>
  </si>
  <si>
    <t>H1 2018</t>
  </si>
  <si>
    <r>
      <t xml:space="preserve">H1 2017 </t>
    </r>
    <r>
      <rPr>
        <b/>
        <vertAlign val="superscript"/>
        <sz val="11"/>
        <rFont val="Arial"/>
        <family val="2"/>
      </rPr>
      <t>(1)</t>
    </r>
  </si>
  <si>
    <t xml:space="preserve">  Other operating income/expenses</t>
  </si>
  <si>
    <t>Business earnings / share (in €)***</t>
  </si>
  <si>
    <t>Q3 2018</t>
  </si>
  <si>
    <r>
      <t>Others</t>
    </r>
    <r>
      <rPr>
        <b/>
        <vertAlign val="superscript"/>
        <sz val="11"/>
        <rFont val="Arial"/>
        <family val="2"/>
      </rPr>
      <t>(1)</t>
    </r>
  </si>
  <si>
    <t>(1) Others include the cost of Global Support Functions (Medical Affairs, External Affairs, Finance, Human Resources, Information Solution &amp; Technologies, Sanofi Business Services, etc…).</t>
  </si>
  <si>
    <t>9M 2018</t>
  </si>
  <si>
    <r>
      <t>Others</t>
    </r>
    <r>
      <rPr>
        <b/>
        <vertAlign val="superscript"/>
        <sz val="11"/>
        <rFont val="Arial"/>
        <family val="2"/>
      </rPr>
      <t xml:space="preserve"> (1)</t>
    </r>
  </si>
  <si>
    <t xml:space="preserve">Q3 2018 </t>
  </si>
  <si>
    <t xml:space="preserve">9M 2018 </t>
  </si>
  <si>
    <r>
      <t>Other gains and losses, and litigation</t>
    </r>
    <r>
      <rPr>
        <vertAlign val="superscript"/>
        <sz val="10"/>
        <color theme="1"/>
        <rFont val="Arial"/>
        <family val="2"/>
      </rPr>
      <t>(1)</t>
    </r>
  </si>
  <si>
    <r>
      <t>Amortization of intangible assets</t>
    </r>
    <r>
      <rPr>
        <vertAlign val="superscript"/>
        <sz val="9"/>
        <rFont val="Arial"/>
        <family val="2"/>
      </rPr>
      <t>(1)</t>
    </r>
  </si>
  <si>
    <r>
      <t>Impairment of intangible assets</t>
    </r>
    <r>
      <rPr>
        <vertAlign val="superscript"/>
        <sz val="10"/>
        <color theme="1"/>
        <rFont val="Arial"/>
        <family val="2"/>
      </rPr>
      <t>(2)</t>
    </r>
  </si>
  <si>
    <r>
      <t>Other tax items</t>
    </r>
    <r>
      <rPr>
        <vertAlign val="superscript"/>
        <sz val="9"/>
        <rFont val="Arial"/>
        <family val="2"/>
      </rPr>
      <t>(5)</t>
    </r>
  </si>
  <si>
    <t>*** Based on an average number of shares outstanding of 1 252,2 million in the third quarter of 2019 and 1 247,1 million in the third quarter of 2018.</t>
  </si>
  <si>
    <t>*** Based on an average number of shares outstanding of 1 248,9 million in the nine first months of 2019 and 1 247,6 million in the nine first months of 2018.</t>
  </si>
  <si>
    <r>
      <rPr>
        <vertAlign val="superscript"/>
        <sz val="9"/>
        <rFont val="Arial"/>
        <family val="2"/>
      </rPr>
      <t>(1)</t>
    </r>
    <r>
      <rPr>
        <sz val="9"/>
        <rFont val="Arial"/>
        <family val="2"/>
      </rPr>
      <t>  Of which related to amortization expense generated by the remeasurement of intangible assets as part of business combinations:  €1 556 million in the nine first months of 2019 and €1 437 million in the nine first months of 2018.</t>
    </r>
  </si>
  <si>
    <r>
      <rPr>
        <vertAlign val="superscript"/>
        <sz val="9"/>
        <rFont val="Arial"/>
        <family val="2"/>
      </rPr>
      <t>(1)</t>
    </r>
    <r>
      <rPr>
        <sz val="9"/>
        <rFont val="Arial"/>
        <family val="2"/>
      </rPr>
      <t>  Of which related to amortization expense generated by the remeasurement of intangible assets as part of business combinations:  €496  million in the third quarter of 2019 and €505 million in the third quarter of 2018.</t>
    </r>
  </si>
  <si>
    <r>
      <t>Other tax items</t>
    </r>
    <r>
      <rPr>
        <vertAlign val="superscript"/>
        <sz val="9"/>
        <rFont val="Arial"/>
        <family val="2"/>
      </rPr>
      <t>(4)</t>
    </r>
  </si>
  <si>
    <t>Segment results third-quarter 2019</t>
  </si>
  <si>
    <t>Segment results Nine Months 2019</t>
  </si>
  <si>
    <r>
      <rPr>
        <vertAlign val="superscript"/>
        <sz val="9"/>
        <rFont val="Arial"/>
        <family val="2"/>
      </rPr>
      <t>(3)</t>
    </r>
    <r>
      <rPr>
        <sz val="9"/>
        <rFont val="Arial"/>
        <family val="2"/>
      </rPr>
      <t xml:space="preserve"> Impact of new lease standard IFRS 16, is effective January 1, 2019 using the modified retrospective transition method (no restatement of prior periods), since Business Net Income remains reported as previously under IAS 17 and related interpretations for comparison purposes.</t>
    </r>
  </si>
  <si>
    <r>
      <rPr>
        <vertAlign val="superscript"/>
        <sz val="9"/>
        <rFont val="Arial"/>
        <family val="2"/>
      </rPr>
      <t>(4)</t>
    </r>
    <r>
      <rPr>
        <sz val="9"/>
        <rFont val="Arial"/>
        <family val="2"/>
      </rPr>
      <t xml:space="preserve">  In 2018, adjustments made to our preliminary analysis of the direct and indirect impacts of US tax reform. </t>
    </r>
  </si>
  <si>
    <r>
      <rPr>
        <vertAlign val="superscript"/>
        <sz val="9"/>
        <rFont val="Arial"/>
        <family val="2"/>
      </rPr>
      <t>(2)</t>
    </r>
    <r>
      <rPr>
        <sz val="9"/>
        <rFont val="Arial"/>
        <family val="2"/>
      </rPr>
      <t> In 2019, of which Eloctate impairment.</t>
    </r>
  </si>
  <si>
    <r>
      <rPr>
        <vertAlign val="superscript"/>
        <sz val="9"/>
        <rFont val="Arial"/>
        <family val="2"/>
      </rPr>
      <t>(4)</t>
    </r>
    <r>
      <rPr>
        <sz val="9"/>
        <rFont val="Arial"/>
        <family val="2"/>
      </rPr>
      <t xml:space="preserve"> Impact of new lease standard IFRS 16, is effective January 1, 2019 using the modified retrospective transition method (no restatement of prior periods), since Business Net Income remains reported as previously under IAS 17 and related interpretations for comparison purposes.</t>
    </r>
  </si>
  <si>
    <r>
      <rPr>
        <vertAlign val="superscript"/>
        <sz val="9"/>
        <rFont val="Arial"/>
        <family val="2"/>
      </rPr>
      <t>(5)</t>
    </r>
    <r>
      <rPr>
        <sz val="9"/>
        <rFont val="Arial"/>
        <family val="2"/>
      </rPr>
      <t>  In 2018, adjustments made to our preliminary analysis of the direct and indirect impacts of US tax reform.</t>
    </r>
  </si>
  <si>
    <r>
      <rPr>
        <vertAlign val="superscript"/>
        <sz val="9"/>
        <rFont val="Arial"/>
        <family val="2"/>
      </rPr>
      <t>(1)</t>
    </r>
    <r>
      <rPr>
        <sz val="9"/>
        <rFont val="Arial"/>
        <family val="2"/>
      </rPr>
      <t xml:space="preserve"> In 2019, mainly related to litigation. In 2018, Pre-tax capital gain arising on the divestment of European Generics business (completed September 30, 2018).</t>
    </r>
  </si>
  <si>
    <t>Net income/(loss) of the exchanged/held-for-exchange Animal Health business</t>
  </si>
  <si>
    <t xml:space="preserve">Animal Health items </t>
  </si>
  <si>
    <r>
      <t xml:space="preserve">IFRS earnings per share </t>
    </r>
    <r>
      <rPr>
        <b/>
        <vertAlign val="superscript"/>
        <sz val="9"/>
        <rFont val="Arial"/>
        <family val="2"/>
      </rPr>
      <t xml:space="preserve">(5) </t>
    </r>
    <r>
      <rPr>
        <b/>
        <sz val="9"/>
        <rFont val="Arial"/>
        <family val="2"/>
      </rPr>
      <t>(in euros)</t>
    </r>
  </si>
  <si>
    <r>
      <rPr>
        <vertAlign val="superscript"/>
        <sz val="9"/>
        <rFont val="Arial"/>
        <family val="2"/>
      </rPr>
      <t>(5) </t>
    </r>
    <r>
      <rPr>
        <sz val="9"/>
        <rFont val="Arial"/>
        <family val="2"/>
      </rPr>
      <t xml:space="preserve"> Based on an average number of shares outstanding of 1 252,2 million in the third quarter of 2019 and 1 247,1 million in the third quarter of 2018.</t>
    </r>
  </si>
  <si>
    <r>
      <rPr>
        <vertAlign val="superscript"/>
        <sz val="9"/>
        <rFont val="Arial"/>
        <family val="2"/>
      </rPr>
      <t>(2) </t>
    </r>
    <r>
      <rPr>
        <sz val="9"/>
        <rFont val="Arial"/>
        <family val="2"/>
      </rPr>
      <t xml:space="preserve"> In 2019, mainly related to litigation. In 2018, Pre-tax capital gain arising on the divestment of European Generics business (completed September 30, 2018).</t>
    </r>
  </si>
  <si>
    <r>
      <rPr>
        <vertAlign val="superscript"/>
        <sz val="9"/>
        <rFont val="Arial"/>
        <family val="2"/>
      </rPr>
      <t>(6)</t>
    </r>
    <r>
      <rPr>
        <sz val="9"/>
        <rFont val="Arial"/>
        <family val="2"/>
      </rPr>
      <t>  Based on an average number of shares outstanding of 1 248,9 million in the nine first months of 2019 and 1 247,6 million in the nine first months of 2018.</t>
    </r>
  </si>
  <si>
    <r>
      <rPr>
        <vertAlign val="superscript"/>
        <sz val="9"/>
        <rFont val="Arial"/>
        <family val="2"/>
      </rPr>
      <t>(3) </t>
    </r>
    <r>
      <rPr>
        <sz val="9"/>
        <rFont val="Arial"/>
        <family val="2"/>
      </rPr>
      <t xml:space="preserve"> In 2019, mainly related to litigation. In 2018, Pre-tax capital gain arising on the divestment of European Generics business (completed September 30, 2018).</t>
    </r>
  </si>
  <si>
    <r>
      <t>Other gains and losses, and litigation</t>
    </r>
    <r>
      <rPr>
        <vertAlign val="superscript"/>
        <sz val="9"/>
        <rFont val="Arial"/>
        <family val="2"/>
      </rPr>
      <t>(2)</t>
    </r>
  </si>
  <si>
    <r>
      <t>Effects of IFRS 16 on Lease contracts</t>
    </r>
    <r>
      <rPr>
        <vertAlign val="superscript"/>
        <sz val="10"/>
        <rFont val="Arial"/>
        <family val="2"/>
      </rPr>
      <t xml:space="preserve">(3) </t>
    </r>
  </si>
  <si>
    <r>
      <t>Other gains and losses, and litigation</t>
    </r>
    <r>
      <rPr>
        <vertAlign val="superscript"/>
        <sz val="9"/>
        <rFont val="Arial"/>
        <family val="2"/>
      </rPr>
      <t>(3)</t>
    </r>
  </si>
  <si>
    <r>
      <t>Effects of IFRS 16 on Lease contracts</t>
    </r>
    <r>
      <rPr>
        <vertAlign val="superscript"/>
        <sz val="10"/>
        <rFont val="Arial"/>
        <family val="2"/>
      </rPr>
      <t xml:space="preserve">(4) </t>
    </r>
  </si>
  <si>
    <r>
      <t>IFRS earnings per share</t>
    </r>
    <r>
      <rPr>
        <b/>
        <vertAlign val="superscript"/>
        <sz val="9"/>
        <rFont val="Arial"/>
        <family val="2"/>
      </rPr>
      <t xml:space="preserve">(6) </t>
    </r>
    <r>
      <rPr>
        <b/>
        <sz val="9"/>
        <rFont val="Arial"/>
        <family val="2"/>
      </rPr>
      <t>(in euros)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</si>
</sst>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 _€_-;\-* #,##0.00\ _€_-;_-* &quot;-&quot;??\ _€_-;_-@_-"/>
    <numFmt numFmtId="164" formatCode="_-* #,##0.00_-;\-* #,##0.00_-;_-* &quot;-&quot;??_-;_-@_-"/>
    <numFmt numFmtId="165" formatCode="_(* #,##0_);_(* \(#,##0\);_(* &quot;-&quot;_);_(@_)"/>
    <numFmt numFmtId="166" formatCode="_(&quot;$&quot;* #,##0.00_);_(&quot;$&quot;* \(#,##0.00\);_(&quot;$&quot;* &quot;-&quot;??_);_(@_)"/>
    <numFmt numFmtId="167" formatCode="_(* #,##0.00_);_(* \(#,##0.00\);_(* &quot;-&quot;??_);_(@_)"/>
    <numFmt numFmtId="168" formatCode="_(&quot;€&quot;* #,##0_);_(&quot;€&quot;* \(#,##0\);_(&quot;€&quot;* &quot;-&quot;_);_(@_)"/>
    <numFmt numFmtId="169" formatCode="_(&quot;€&quot;* #,##0.00_);_(&quot;€&quot;* \(#,##0.00\);_(&quot;€&quot;* &quot;-&quot;??_);_(@_)"/>
    <numFmt numFmtId="170" formatCode="_-* #,##0\ _D_M_-;\-* #,##0\ _D_M_-;_-* &quot;-&quot;\ _D_M_-;_-@_-"/>
    <numFmt numFmtId="171" formatCode="_-* #,##0.00\ _D_M_-;\-* #,##0.00\ _D_M_-;_-* &quot;-&quot;??\ _D_M_-;_-@_-"/>
    <numFmt numFmtId="172" formatCode="_-* #,##0\ &quot;DM&quot;_-;\-* #,##0\ &quot;DM&quot;_-;_-* &quot;-&quot;\ &quot;DM&quot;_-;_-@_-"/>
    <numFmt numFmtId="173" formatCode="_-* #,##0.00\ &quot;DM&quot;_-;\-* #,##0.00\ &quot;DM&quot;_-;_-* &quot;-&quot;??\ &quot;DM&quot;_-;_-@_-"/>
    <numFmt numFmtId="174" formatCode="#,##0;\(#,##0\)"/>
    <numFmt numFmtId="175" formatCode="#,##0;\(#,##0\);\-"/>
    <numFmt numFmtId="176" formatCode="##,##0.0%;\ \(####0.0%\);\ \-"/>
    <numFmt numFmtId="177" formatCode="0.0%"/>
    <numFmt numFmtId="178" formatCode="#,##0;\(#,##0\);&quot;-&quot;"/>
    <numFmt numFmtId="179" formatCode="_-* #,##0\ _€_-;\-* #,##0\ _€_-;_-* &quot;-&quot;??\ _€_-;_-@_-"/>
    <numFmt numFmtId="180" formatCode="#,##0_);\(#,##0\);\–_)"/>
    <numFmt numFmtId="181" formatCode="#,##0.0;\(#,##0.0\);\-"/>
    <numFmt numFmtId="182" formatCode="#,##0.0;\(#,##0.0\);&quot;-&quot;"/>
    <numFmt numFmtId="183" formatCode="#,##0.00;\(#,##0.00\)"/>
    <numFmt numFmtId="184" formatCode="#,##0&quot; &quot;;\(#,##0\)"/>
    <numFmt numFmtId="185" formatCode="#,##0.000;\(#,##0.000\)"/>
    <numFmt numFmtId="186" formatCode="_-&quot;€&quot;* #,##0.00_-;\-&quot;€&quot;* #,##0.00_-;_-&quot;€&quot;* &quot;-&quot;??_-;_-@_-"/>
    <numFmt numFmtId="187" formatCode="_-* #,##0.00\ _F_-;\-* #,##0.00\ _F_-;_-* &quot;-&quot;??\ _F_-;_-@_-"/>
    <numFmt numFmtId="188" formatCode="#,##0.00;\(#,##0.00\);\-"/>
    <numFmt numFmtId="189" formatCode="##,##0.0%;\ \(####0.0%\);##,##0.0%"/>
  </numFmts>
  <fonts count="111">
    <font>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i/>
      <sz val="10"/>
      <name val="Arial"/>
      <family val="2"/>
    </font>
    <font>
      <sz val="11"/>
      <color indexed="63"/>
      <name val="Calibri"/>
      <family val="2"/>
    </font>
    <font>
      <sz val="11"/>
      <color indexed="9"/>
      <name val="Calibri"/>
      <family val="2"/>
    </font>
    <font>
      <sz val="11"/>
      <color indexed="10"/>
      <name val="Calibri"/>
      <family val="2"/>
    </font>
    <font>
      <u/>
      <sz val="10"/>
      <color indexed="14"/>
      <name val="MS Sans Serif"/>
      <family val="2"/>
    </font>
    <font>
      <b/>
      <sz val="11"/>
      <color indexed="52"/>
      <name val="Calibri"/>
      <family val="2"/>
    </font>
    <font>
      <sz val="11"/>
      <color indexed="52"/>
      <name val="Calibri"/>
      <family val="2"/>
    </font>
    <font>
      <sz val="11"/>
      <color indexed="54"/>
      <name val="Calibri"/>
      <family val="2"/>
    </font>
    <font>
      <sz val="11"/>
      <color indexed="20"/>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name val="Geneva"/>
      <family val="2"/>
    </font>
    <font>
      <sz val="11"/>
      <color indexed="60"/>
      <name val="Calibri"/>
      <family val="2"/>
    </font>
    <font>
      <sz val="10"/>
      <name val="Courier"/>
      <family val="3"/>
    </font>
    <font>
      <b/>
      <sz val="11"/>
      <color indexed="18"/>
      <name val="Times New Roman"/>
      <family val="1"/>
    </font>
    <font>
      <sz val="12"/>
      <color indexed="18"/>
      <name val="MS Sans Serif"/>
      <family val="2"/>
    </font>
    <font>
      <b/>
      <sz val="12"/>
      <color indexed="9"/>
      <name val="Times New Roman"/>
      <family val="1"/>
    </font>
    <font>
      <b/>
      <sz val="11"/>
      <color indexed="18"/>
      <name val="Arial Narrow"/>
      <family val="2"/>
    </font>
    <font>
      <b/>
      <sz val="12"/>
      <color indexed="18"/>
      <name val="Times New Roman"/>
      <family val="1"/>
    </font>
    <font>
      <sz val="11"/>
      <color indexed="56"/>
      <name val="Arial"/>
      <family val="2"/>
    </font>
    <font>
      <b/>
      <sz val="20"/>
      <color indexed="9"/>
      <name val="Times New Roman"/>
      <family val="1"/>
    </font>
    <font>
      <sz val="11"/>
      <color indexed="17"/>
      <name val="Calibri"/>
      <family val="2"/>
    </font>
    <font>
      <b/>
      <sz val="11"/>
      <color indexed="63"/>
      <name val="Calibri"/>
      <family val="2"/>
    </font>
    <font>
      <i/>
      <sz val="11"/>
      <color indexed="23"/>
      <name val="Calibri"/>
      <family val="2"/>
    </font>
    <font>
      <b/>
      <sz val="18"/>
      <color indexed="16"/>
      <name val="Cambria"/>
      <family val="2"/>
    </font>
    <font>
      <b/>
      <sz val="15"/>
      <color indexed="16"/>
      <name val="Calibri"/>
      <family val="2"/>
    </font>
    <font>
      <b/>
      <sz val="13"/>
      <color indexed="16"/>
      <name val="Calibri"/>
      <family val="2"/>
    </font>
    <font>
      <b/>
      <sz val="11"/>
      <color indexed="16"/>
      <name val="Calibri"/>
      <family val="2"/>
    </font>
    <font>
      <b/>
      <sz val="11"/>
      <color indexed="9"/>
      <name val="Calibri"/>
      <family val="2"/>
    </font>
    <font>
      <b/>
      <sz val="16"/>
      <color indexed="62"/>
      <name val="Arial"/>
      <family val="2"/>
    </font>
    <font>
      <b/>
      <sz val="10"/>
      <name val="Arial"/>
      <family val="2"/>
    </font>
    <font>
      <b/>
      <sz val="10"/>
      <color theme="1"/>
      <name val="Arial"/>
      <family val="2"/>
    </font>
    <font>
      <b/>
      <i/>
      <sz val="10"/>
      <name val="Arial"/>
      <family val="2"/>
    </font>
    <font>
      <sz val="10"/>
      <color rgb="FFFF0000"/>
      <name val="Arial"/>
      <family val="2"/>
    </font>
    <font>
      <b/>
      <sz val="9"/>
      <color indexed="62"/>
      <name val="Arial"/>
      <family val="2"/>
    </font>
    <font>
      <b/>
      <sz val="16"/>
      <color indexed="20"/>
      <name val="Arial"/>
      <family val="2"/>
    </font>
    <font>
      <b/>
      <sz val="9"/>
      <color indexed="20"/>
      <name val="Arial"/>
      <family val="2"/>
    </font>
    <font>
      <sz val="9"/>
      <color rgb="FFFF0000"/>
      <name val="Arial"/>
      <family val="2"/>
    </font>
    <font>
      <sz val="9"/>
      <name val="Arial"/>
      <family val="2"/>
    </font>
    <font>
      <b/>
      <vertAlign val="superscript"/>
      <sz val="9"/>
      <name val="Arial"/>
      <family val="2"/>
    </font>
    <font>
      <sz val="9"/>
      <color theme="1"/>
      <name val="Arial"/>
      <family val="2"/>
    </font>
    <font>
      <b/>
      <sz val="9"/>
      <color theme="1"/>
      <name val="Arial"/>
      <family val="2"/>
    </font>
    <font>
      <vertAlign val="superscript"/>
      <sz val="8"/>
      <name val="Arial"/>
      <family val="2"/>
    </font>
    <font>
      <vertAlign val="superscript"/>
      <sz val="9"/>
      <name val="Arial"/>
      <family val="2"/>
    </font>
    <font>
      <sz val="10"/>
      <color indexed="62"/>
      <name val="Arial"/>
      <family val="2"/>
    </font>
    <font>
      <sz val="12"/>
      <color indexed="62"/>
      <name val="Arial"/>
      <family val="2"/>
    </font>
    <font>
      <b/>
      <sz val="12"/>
      <color theme="1"/>
      <name val="Arial"/>
      <family val="2"/>
    </font>
    <font>
      <sz val="12"/>
      <color rgb="FFFF0000"/>
      <name val="Arial"/>
      <family val="2"/>
    </font>
    <font>
      <i/>
      <sz val="9"/>
      <color theme="1"/>
      <name val="Arial"/>
      <family val="2"/>
    </font>
    <font>
      <sz val="11"/>
      <color indexed="8"/>
      <name val="Calibri"/>
      <family val="2"/>
    </font>
    <font>
      <sz val="11"/>
      <color indexed="62"/>
      <name val="Calibri"/>
      <family val="2"/>
    </font>
    <font>
      <sz val="9"/>
      <color theme="1"/>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trike/>
      <vertAlign val="superscript"/>
      <sz val="9"/>
      <name val="Arial"/>
      <family val="2"/>
    </font>
    <font>
      <sz val="10"/>
      <color theme="1"/>
      <name val="Arial"/>
      <family val="2"/>
    </font>
    <font>
      <b/>
      <sz val="11"/>
      <color theme="1"/>
      <name val="Arial"/>
      <family val="2"/>
    </font>
    <font>
      <b/>
      <i/>
      <sz val="11"/>
      <color theme="1"/>
      <name val="Arial"/>
      <family val="2"/>
    </font>
    <font>
      <sz val="10"/>
      <color indexed="62"/>
      <name val="Geneva"/>
    </font>
    <font>
      <vertAlign val="superscript"/>
      <sz val="7"/>
      <color indexed="62"/>
      <name val="Geneva"/>
    </font>
    <font>
      <b/>
      <sz val="12"/>
      <color indexed="62"/>
      <name val="Arial"/>
      <family val="2"/>
    </font>
    <font>
      <b/>
      <vertAlign val="superscript"/>
      <sz val="10"/>
      <color theme="1"/>
      <name val="Arial"/>
      <family val="2"/>
    </font>
    <font>
      <i/>
      <sz val="10"/>
      <color theme="1"/>
      <name val="Arial"/>
      <family val="2"/>
    </font>
    <font>
      <b/>
      <sz val="16"/>
      <color rgb="FF333399"/>
      <name val="Arial"/>
      <family val="2"/>
    </font>
    <font>
      <b/>
      <sz val="12"/>
      <name val="Arial"/>
      <family val="2"/>
    </font>
    <font>
      <b/>
      <i/>
      <sz val="12"/>
      <name val="Arial"/>
      <family val="2"/>
    </font>
    <font>
      <b/>
      <i/>
      <sz val="12"/>
      <color rgb="FFFF0000"/>
      <name val="Arial"/>
      <family val="2"/>
    </font>
    <font>
      <b/>
      <sz val="11"/>
      <name val="Arial"/>
      <family val="2"/>
    </font>
    <font>
      <b/>
      <vertAlign val="superscript"/>
      <sz val="11"/>
      <name val="Arial"/>
      <family val="2"/>
    </font>
    <font>
      <i/>
      <sz val="11"/>
      <name val="Arial"/>
      <family val="2"/>
    </font>
    <font>
      <sz val="11"/>
      <name val="Arial"/>
      <family val="2"/>
    </font>
    <font>
      <sz val="11"/>
      <color theme="1"/>
      <name val="Arial"/>
      <family val="2"/>
    </font>
    <font>
      <i/>
      <sz val="11"/>
      <color theme="1"/>
      <name val="Arial"/>
      <family val="2"/>
    </font>
    <font>
      <b/>
      <i/>
      <sz val="11"/>
      <name val="Arial"/>
      <family val="2"/>
    </font>
    <font>
      <b/>
      <i/>
      <sz val="10"/>
      <color theme="1"/>
      <name val="Arial"/>
      <family val="2"/>
    </font>
    <font>
      <sz val="10"/>
      <color indexed="16"/>
      <name val="Arial"/>
      <family val="2"/>
    </font>
    <font>
      <i/>
      <sz val="10"/>
      <color indexed="16"/>
      <name val="Arial"/>
      <family val="2"/>
    </font>
    <font>
      <b/>
      <sz val="8"/>
      <name val="Arial"/>
      <family val="2"/>
    </font>
    <font>
      <sz val="11"/>
      <color indexed="16"/>
      <name val="Arial"/>
      <family val="2"/>
    </font>
    <font>
      <vertAlign val="superscript"/>
      <sz val="10"/>
      <name val="Arial"/>
      <family val="2"/>
    </font>
    <font>
      <vertAlign val="superscript"/>
      <sz val="10"/>
      <color theme="1"/>
      <name val="Arial"/>
      <family val="2"/>
    </font>
  </fonts>
  <fills count="61">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8"/>
        <bgColor indexed="64"/>
      </patternFill>
    </fill>
    <fill>
      <patternFill patternType="solid">
        <fgColor indexed="47"/>
        <bgColor indexed="64"/>
      </patternFill>
    </fill>
    <fill>
      <patternFill patternType="solid">
        <fgColor indexed="58"/>
        <bgColor indexed="64"/>
      </patternFill>
    </fill>
    <fill>
      <patternFill patternType="solid">
        <fgColor indexed="29"/>
        <bgColor indexed="64"/>
      </patternFill>
    </fill>
    <fill>
      <patternFill patternType="solid">
        <fgColor indexed="43"/>
        <bgColor indexed="64"/>
      </patternFill>
    </fill>
    <fill>
      <patternFill patternType="solid">
        <fgColor indexed="56"/>
        <bgColor indexed="64"/>
      </patternFill>
    </fill>
    <fill>
      <patternFill patternType="solid">
        <fgColor indexed="45"/>
        <bgColor indexed="64"/>
      </patternFill>
    </fill>
    <fill>
      <patternFill patternType="solid">
        <fgColor indexed="9"/>
        <bgColor indexed="64"/>
      </patternFill>
    </fill>
    <fill>
      <patternFill patternType="solid">
        <fgColor indexed="39"/>
        <bgColor indexed="64"/>
      </patternFill>
    </fill>
    <fill>
      <patternFill patternType="lightUp">
        <fgColor indexed="54"/>
        <bgColor indexed="22"/>
      </patternFill>
    </fill>
    <fill>
      <patternFill patternType="solid">
        <fgColor indexed="42"/>
        <bgColor indexed="64"/>
      </patternFill>
    </fill>
    <fill>
      <patternFill patternType="solid">
        <fgColor indexed="62"/>
        <bgColor indexed="64"/>
      </patternFill>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rgb="FFCDD3EB"/>
        <bgColor indexed="64"/>
      </patternFill>
    </fill>
    <fill>
      <patternFill patternType="solid">
        <fgColor theme="0"/>
        <bgColor indexed="64"/>
      </patternFill>
    </fill>
    <fill>
      <patternFill patternType="solid">
        <fgColor rgb="FFD4E0AE"/>
        <bgColor indexed="64"/>
      </patternFill>
    </fill>
    <fill>
      <patternFill patternType="solid">
        <fgColor rgb="FFEFE5D2"/>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ck">
        <color indexed="44"/>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8"/>
      </bottom>
      <diagonal/>
    </border>
    <border>
      <left/>
      <right/>
      <top/>
      <bottom style="medium">
        <color indexed="8"/>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thick">
        <color theme="4"/>
      </bottom>
      <diagonal/>
    </border>
    <border>
      <left/>
      <right/>
      <top/>
      <bottom style="thick">
        <color indexed="62"/>
      </bottom>
      <diagonal/>
    </border>
    <border>
      <left/>
      <right/>
      <top/>
      <bottom style="thick">
        <color theme="4" tint="0.49967955565050204"/>
      </bottom>
      <diagonal/>
    </border>
    <border>
      <left/>
      <right/>
      <top/>
      <bottom style="thick">
        <color indexed="22"/>
      </bottom>
      <diagonal/>
    </border>
    <border>
      <left/>
      <right/>
      <top/>
      <bottom style="medium">
        <color theme="4" tint="0.39997558519241921"/>
      </bottom>
      <diagonal/>
    </border>
    <border>
      <left/>
      <right/>
      <top/>
      <bottom style="medium">
        <color indexed="30"/>
      </bottom>
      <diagonal/>
    </border>
    <border>
      <left/>
      <right/>
      <top style="thin">
        <color indexed="62"/>
      </top>
      <bottom style="double">
        <color indexed="62"/>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theme="0"/>
      </left>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s>
  <cellStyleXfs count="329">
    <xf numFmtId="0" fontId="0" fillId="0" borderId="0"/>
    <xf numFmtId="9" fontId="85" fillId="0" borderId="0" applyFont="0" applyFill="0" applyBorder="0" applyAlignment="0" applyProtection="0"/>
    <xf numFmtId="169" fontId="85" fillId="0" borderId="0" applyFont="0" applyFill="0" applyBorder="0" applyAlignment="0" applyProtection="0"/>
    <xf numFmtId="168" fontId="85" fillId="0" borderId="0" applyFont="0" applyFill="0" applyBorder="0" applyAlignment="0" applyProtection="0"/>
    <xf numFmtId="167" fontId="85" fillId="0" borderId="0" applyFont="0" applyFill="0" applyBorder="0" applyAlignment="0" applyProtection="0"/>
    <xf numFmtId="165" fontId="85" fillId="0" borderId="0" applyFont="0" applyFill="0" applyBorder="0" applyAlignment="0" applyProtection="0"/>
    <xf numFmtId="0" fontId="17" fillId="0" borderId="0"/>
    <xf numFmtId="0" fontId="17" fillId="0" borderId="0"/>
    <xf numFmtId="0" fontId="17" fillId="0" borderId="0"/>
    <xf numFmtId="0" fontId="17" fillId="2" borderId="0"/>
    <xf numFmtId="0" fontId="17" fillId="2" borderId="0"/>
    <xf numFmtId="0" fontId="18" fillId="3" borderId="0"/>
    <xf numFmtId="0" fontId="19" fillId="4" borderId="0"/>
    <xf numFmtId="0" fontId="20" fillId="5" borderId="0"/>
    <xf numFmtId="0" fontId="21" fillId="0" borderId="0"/>
    <xf numFmtId="0" fontId="22" fillId="0" borderId="0"/>
    <xf numFmtId="0" fontId="23" fillId="0" borderId="0"/>
    <xf numFmtId="4" fontId="17" fillId="6" borderId="0"/>
    <xf numFmtId="4" fontId="17" fillId="6" borderId="0"/>
    <xf numFmtId="0" fontId="24" fillId="7" borderId="0"/>
    <xf numFmtId="0" fontId="17" fillId="2" borderId="0"/>
    <xf numFmtId="0" fontId="17" fillId="2" borderId="0"/>
    <xf numFmtId="0" fontId="18" fillId="3" borderId="0"/>
    <xf numFmtId="0" fontId="19" fillId="4" borderId="0"/>
    <xf numFmtId="0" fontId="20" fillId="5" borderId="0"/>
    <xf numFmtId="0" fontId="21" fillId="0" borderId="0"/>
    <xf numFmtId="0" fontId="22" fillId="0" borderId="0"/>
    <xf numFmtId="0" fontId="23" fillId="0" borderId="0"/>
    <xf numFmtId="0" fontId="25" fillId="8" borderId="0" applyNumberFormat="0" applyBorder="0" applyAlignment="0" applyProtection="0"/>
    <xf numFmtId="0" fontId="25" fillId="9" borderId="0" applyNumberFormat="0" applyBorder="0" applyAlignment="0" applyProtection="0"/>
    <xf numFmtId="0" fontId="25" fillId="6" borderId="0" applyNumberFormat="0" applyBorder="0" applyAlignment="0" applyProtection="0"/>
    <xf numFmtId="0" fontId="25" fillId="10"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2"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1" fillId="0" borderId="0" applyNumberFormat="0" applyFont="0" applyFill="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2"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13" borderId="1" applyNumberFormat="0" applyAlignment="0" applyProtection="0"/>
    <xf numFmtId="0" fontId="30" fillId="0" borderId="2" applyNumberFormat="0" applyFill="0" applyAlignment="0" applyProtection="0"/>
    <xf numFmtId="0" fontId="17" fillId="6" borderId="3" applyNumberFormat="0" applyFont="0" applyAlignment="0" applyProtection="0"/>
    <xf numFmtId="0" fontId="17" fillId="6" borderId="3" applyNumberFormat="0" applyFont="0" applyAlignment="0" applyProtection="0"/>
    <xf numFmtId="0" fontId="17" fillId="6" borderId="3" applyNumberFormat="0" applyFont="0" applyAlignment="0" applyProtection="0"/>
    <xf numFmtId="170" fontId="17" fillId="0" borderId="0" applyFont="0" applyFill="0" applyBorder="0" applyAlignment="0" applyProtection="0"/>
    <xf numFmtId="171" fontId="17" fillId="0" borderId="0" applyFont="0" applyFill="0" applyBorder="0" applyAlignment="0" applyProtection="0"/>
    <xf numFmtId="0" fontId="31" fillId="9" borderId="1" applyNumberFormat="0" applyAlignment="0" applyProtection="0"/>
    <xf numFmtId="0" fontId="32" fillId="14" borderId="0" applyNumberFormat="0" applyBorder="0" applyAlignment="0" applyProtection="0"/>
    <xf numFmtId="38" fontId="33" fillId="0" borderId="0"/>
    <xf numFmtId="0" fontId="33" fillId="0" borderId="0"/>
    <xf numFmtId="38" fontId="34" fillId="0" borderId="0"/>
    <xf numFmtId="0" fontId="34" fillId="0" borderId="0"/>
    <xf numFmtId="38" fontId="35" fillId="0" borderId="0"/>
    <xf numFmtId="0" fontId="35" fillId="0" borderId="0"/>
    <xf numFmtId="38" fontId="36" fillId="0" borderId="0"/>
    <xf numFmtId="0" fontId="36" fillId="0" borderId="0"/>
    <xf numFmtId="0" fontId="37" fillId="0" borderId="0"/>
    <xf numFmtId="0" fontId="37" fillId="0" borderId="0"/>
    <xf numFmtId="0" fontId="38" fillId="0" borderId="0"/>
    <xf numFmtId="169" fontId="17" fillId="0" borderId="0" applyFont="0" applyFill="0" applyBorder="0" applyAlignment="0" applyProtection="0"/>
    <xf numFmtId="0" fontId="39" fillId="12" borderId="0" applyNumberFormat="0" applyBorder="0" applyAlignment="0" applyProtection="0"/>
    <xf numFmtId="0" fontId="40" fillId="0" borderId="0"/>
    <xf numFmtId="0" fontId="17" fillId="0" borderId="0"/>
    <xf numFmtId="0" fontId="1"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41" fillId="15" borderId="4" applyNumberFormat="0" applyProtection="0">
      <alignment vertical="center"/>
    </xf>
    <xf numFmtId="0" fontId="42" fillId="12" borderId="4" applyNumberFormat="0" applyProtection="0">
      <alignment horizontal="left" vertical="center" indent="1"/>
    </xf>
    <xf numFmtId="0" fontId="43" fillId="16" borderId="4" applyNumberFormat="0" applyProtection="0">
      <alignment horizontal="left" vertical="center" indent="1"/>
    </xf>
    <xf numFmtId="0" fontId="44" fillId="17" borderId="4" applyNumberFormat="0" applyProtection="0">
      <alignment horizontal="left" vertical="center" indent="1"/>
    </xf>
    <xf numFmtId="0" fontId="44" fillId="2" borderId="4" applyNumberFormat="0" applyProtection="0">
      <alignment horizontal="left" vertical="center" indent="1"/>
    </xf>
    <xf numFmtId="0" fontId="45" fillId="0" borderId="0" applyNumberFormat="0" applyProtection="0">
      <alignment horizontal="left" vertical="center" indent="1"/>
    </xf>
    <xf numFmtId="0" fontId="43" fillId="16" borderId="4" applyNumberFormat="0" applyProtection="0">
      <alignment horizontal="left" vertical="center" indent="1"/>
    </xf>
    <xf numFmtId="0" fontId="46" fillId="15" borderId="4" applyNumberFormat="0" applyProtection="0">
      <alignment vertical="center"/>
    </xf>
    <xf numFmtId="0" fontId="41" fillId="18" borderId="5" applyNumberFormat="0" applyProtection="0">
      <alignment horizontal="left" vertical="center" indent="1"/>
    </xf>
    <xf numFmtId="0" fontId="47" fillId="19" borderId="4" applyNumberFormat="0" applyProtection="0">
      <alignment horizontal="left" indent="1"/>
    </xf>
    <xf numFmtId="0" fontId="48" fillId="8" borderId="0" applyNumberFormat="0" applyBorder="0" applyAlignment="0" applyProtection="0"/>
    <xf numFmtId="0" fontId="49" fillId="13" borderId="6" applyNumberFormat="0" applyAlignment="0" applyProtection="0"/>
    <xf numFmtId="0" fontId="17" fillId="0" borderId="0"/>
    <xf numFmtId="0" fontId="17" fillId="0" borderId="0"/>
    <xf numFmtId="0" fontId="50" fillId="0" borderId="0" applyNumberFormat="0" applyFill="0" applyBorder="0" applyAlignment="0" applyProtection="0"/>
    <xf numFmtId="0" fontId="51" fillId="0" borderId="0" applyNumberFormat="0" applyFill="0" applyBorder="0" applyAlignment="0" applyProtection="0"/>
    <xf numFmtId="0" fontId="52" fillId="0" borderId="7" applyNumberFormat="0" applyFill="0" applyAlignment="0" applyProtection="0"/>
    <xf numFmtId="0" fontId="53" fillId="0" borderId="8" applyNumberFormat="0" applyFill="0" applyAlignment="0" applyProtection="0"/>
    <xf numFmtId="0" fontId="54" fillId="0" borderId="9" applyNumberFormat="0" applyFill="0" applyAlignment="0" applyProtection="0"/>
    <xf numFmtId="0" fontId="54" fillId="0" borderId="0" applyNumberFormat="0" applyFill="0" applyBorder="0" applyAlignment="0" applyProtection="0"/>
    <xf numFmtId="0" fontId="55" fillId="3" borderId="10" applyNumberFormat="0" applyAlignment="0" applyProtection="0"/>
    <xf numFmtId="172" fontId="17" fillId="0" borderId="0" applyFont="0" applyFill="0" applyBorder="0" applyAlignment="0" applyProtection="0"/>
    <xf numFmtId="173" fontId="17" fillId="0" borderId="0" applyFont="0" applyFill="0" applyBorder="0" applyAlignment="0" applyProtection="0"/>
    <xf numFmtId="0" fontId="38" fillId="0" borderId="0"/>
    <xf numFmtId="0" fontId="17" fillId="0" borderId="0"/>
    <xf numFmtId="0" fontId="17" fillId="0" borderId="0"/>
    <xf numFmtId="0" fontId="17" fillId="0" borderId="0"/>
    <xf numFmtId="0" fontId="17" fillId="0" borderId="0"/>
    <xf numFmtId="0" fontId="17" fillId="0" borderId="0"/>
    <xf numFmtId="0" fontId="23" fillId="0" borderId="0"/>
    <xf numFmtId="0" fontId="23" fillId="0" borderId="0"/>
    <xf numFmtId="0" fontId="76" fillId="20" borderId="0" applyNumberFormat="0" applyBorder="0" applyAlignment="0" applyProtection="0"/>
    <xf numFmtId="0" fontId="25" fillId="8" borderId="0" applyNumberFormat="0" applyBorder="0" applyAlignment="0" applyProtection="0"/>
    <xf numFmtId="0" fontId="76" fillId="14" borderId="0" applyNumberFormat="0" applyBorder="0" applyAlignment="0" applyProtection="0"/>
    <xf numFmtId="0" fontId="25" fillId="9" borderId="0" applyNumberFormat="0" applyBorder="0" applyAlignment="0" applyProtection="0"/>
    <xf numFmtId="0" fontId="76" fillId="18" borderId="0" applyNumberFormat="0" applyBorder="0" applyAlignment="0" applyProtection="0"/>
    <xf numFmtId="0" fontId="25" fillId="6" borderId="0" applyNumberFormat="0" applyBorder="0" applyAlignment="0" applyProtection="0"/>
    <xf numFmtId="0" fontId="76" fillId="21" borderId="0" applyNumberFormat="0" applyBorder="0" applyAlignment="0" applyProtection="0"/>
    <xf numFmtId="0" fontId="25" fillId="10" borderId="0" applyNumberFormat="0" applyBorder="0" applyAlignment="0" applyProtection="0"/>
    <xf numFmtId="0" fontId="76" fillId="7" borderId="0" applyNumberFormat="0" applyBorder="0" applyAlignment="0" applyProtection="0"/>
    <xf numFmtId="0" fontId="25" fillId="8" borderId="0" applyNumberFormat="0" applyBorder="0" applyAlignment="0" applyProtection="0"/>
    <xf numFmtId="0" fontId="76" fillId="9" borderId="0" applyNumberFormat="0" applyBorder="0" applyAlignment="0" applyProtection="0"/>
    <xf numFmtId="0" fontId="25" fillId="9" borderId="0" applyNumberFormat="0" applyBorder="0" applyAlignment="0" applyProtection="0"/>
    <xf numFmtId="0" fontId="76" fillId="22" borderId="0" applyNumberFormat="0" applyBorder="0" applyAlignment="0" applyProtection="0"/>
    <xf numFmtId="0" fontId="25" fillId="8" borderId="0" applyNumberFormat="0" applyBorder="0" applyAlignment="0" applyProtection="0"/>
    <xf numFmtId="0" fontId="76" fillId="11" borderId="0" applyNumberFormat="0" applyBorder="0" applyAlignment="0" applyProtection="0"/>
    <xf numFmtId="0" fontId="25" fillId="11" borderId="0" applyNumberFormat="0" applyBorder="0" applyAlignment="0" applyProtection="0"/>
    <xf numFmtId="0" fontId="76" fillId="23" borderId="0" applyNumberFormat="0" applyBorder="0" applyAlignment="0" applyProtection="0"/>
    <xf numFmtId="0" fontId="25" fillId="12" borderId="0" applyNumberFormat="0" applyBorder="0" applyAlignment="0" applyProtection="0"/>
    <xf numFmtId="0" fontId="76" fillId="21" borderId="0" applyNumberFormat="0" applyBorder="0" applyAlignment="0" applyProtection="0"/>
    <xf numFmtId="0" fontId="25" fillId="2" borderId="0" applyNumberFormat="0" applyBorder="0" applyAlignment="0" applyProtection="0"/>
    <xf numFmtId="0" fontId="76" fillId="22" borderId="0" applyNumberFormat="0" applyBorder="0" applyAlignment="0" applyProtection="0"/>
    <xf numFmtId="0" fontId="25" fillId="8" borderId="0" applyNumberFormat="0" applyBorder="0" applyAlignment="0" applyProtection="0"/>
    <xf numFmtId="0" fontId="76" fillId="24" borderId="0" applyNumberFormat="0" applyBorder="0" applyAlignment="0" applyProtection="0"/>
    <xf numFmtId="0" fontId="25" fillId="9" borderId="0" applyNumberFormat="0" applyBorder="0" applyAlignment="0" applyProtection="0"/>
    <xf numFmtId="0" fontId="26" fillId="2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23" borderId="0" applyNumberFormat="0" applyBorder="0" applyAlignment="0" applyProtection="0"/>
    <xf numFmtId="0" fontId="26" fillId="12" borderId="0" applyNumberFormat="0" applyBorder="0" applyAlignment="0" applyProtection="0"/>
    <xf numFmtId="0" fontId="26" fillId="26" borderId="0" applyNumberFormat="0" applyBorder="0" applyAlignment="0" applyProtection="0"/>
    <xf numFmtId="0" fontId="26" fillId="2" borderId="0" applyNumberFormat="0" applyBorder="0" applyAlignment="0" applyProtection="0"/>
    <xf numFmtId="0" fontId="26" fillId="27" borderId="0" applyNumberFormat="0" applyBorder="0" applyAlignment="0" applyProtection="0"/>
    <xf numFmtId="0" fontId="26" fillId="8" borderId="0" applyNumberFormat="0" applyBorder="0" applyAlignment="0" applyProtection="0"/>
    <xf numFmtId="0" fontId="26" fillId="28" borderId="0" applyNumberFormat="0" applyBorder="0" applyAlignment="0" applyProtection="0"/>
    <xf numFmtId="0" fontId="26" fillId="9" borderId="0" applyNumberFormat="0" applyBorder="0" applyAlignment="0" applyProtection="0"/>
    <xf numFmtId="0" fontId="26" fillId="19" borderId="0" applyNumberFormat="0" applyBorder="0" applyAlignment="0" applyProtection="0"/>
    <xf numFmtId="0" fontId="26" fillId="2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26" borderId="0" applyNumberFormat="0" applyBorder="0" applyAlignment="0" applyProtection="0"/>
    <xf numFmtId="0" fontId="26" fillId="4"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9" borderId="0" applyNumberFormat="0" applyBorder="0" applyAlignment="0" applyProtection="0"/>
    <xf numFmtId="0" fontId="14" fillId="0" borderId="0" applyNumberFormat="0" applyFill="0" applyBorder="0" applyAlignment="0" applyProtection="0"/>
    <xf numFmtId="0" fontId="27" fillId="0" borderId="0" applyNumberFormat="0" applyFill="0" applyBorder="0" applyAlignment="0" applyProtection="0"/>
    <xf numFmtId="0" fontId="29" fillId="2" borderId="1" applyNumberFormat="0" applyAlignment="0" applyProtection="0"/>
    <xf numFmtId="0" fontId="29" fillId="13" borderId="1" applyNumberFormat="0" applyAlignment="0" applyProtection="0"/>
    <xf numFmtId="0" fontId="12" fillId="0" borderId="11" applyNumberFormat="0" applyFill="0" applyAlignment="0" applyProtection="0"/>
    <xf numFmtId="0" fontId="30" fillId="0" borderId="2" applyNumberFormat="0" applyFill="0" applyAlignment="0" applyProtection="0"/>
    <xf numFmtId="164" fontId="1" fillId="0" borderId="0" applyFont="0" applyFill="0" applyBorder="0" applyAlignment="0" applyProtection="0"/>
    <xf numFmtId="0" fontId="17" fillId="6" borderId="3" applyNumberFormat="0" applyFont="0" applyAlignment="0" applyProtection="0"/>
    <xf numFmtId="186" fontId="1" fillId="0" borderId="0" applyFont="0" applyFill="0" applyBorder="0" applyAlignment="0" applyProtection="0"/>
    <xf numFmtId="0" fontId="77" fillId="9" borderId="1" applyNumberFormat="0" applyAlignment="0" applyProtection="0"/>
    <xf numFmtId="0" fontId="31" fillId="9" borderId="1" applyNumberFormat="0" applyAlignment="0" applyProtection="0"/>
    <xf numFmtId="0" fontId="32" fillId="14" borderId="0" applyNumberFormat="0" applyBorder="0" applyAlignment="0" applyProtection="0"/>
    <xf numFmtId="0" fontId="32" fillId="14" borderId="0" applyNumberFormat="0" applyBorder="0" applyAlignment="0" applyProtection="0"/>
    <xf numFmtId="0" fontId="17" fillId="0" borderId="0"/>
    <xf numFmtId="0" fontId="17" fillId="0" borderId="0"/>
    <xf numFmtId="167" fontId="1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7" fontId="17" fillId="0" borderId="0" applyFont="0" applyFill="0" applyBorder="0" applyAlignment="0" applyProtection="0"/>
    <xf numFmtId="164" fontId="1" fillId="0" borderId="0" applyFont="0" applyFill="0" applyBorder="0" applyAlignment="0" applyProtection="0"/>
    <xf numFmtId="167" fontId="17" fillId="0" borderId="0" applyFont="0" applyFill="0" applyBorder="0" applyAlignment="0" applyProtection="0"/>
    <xf numFmtId="164" fontId="1" fillId="0" borderId="0" applyFont="0" applyFill="0" applyBorder="0" applyAlignment="0" applyProtection="0"/>
    <xf numFmtId="187" fontId="17" fillId="0" borderId="0" applyFont="0" applyFill="0" applyBorder="0" applyAlignment="0" applyProtection="0"/>
    <xf numFmtId="164" fontId="1" fillId="0" borderId="0" applyFont="0" applyFill="0" applyBorder="0" applyAlignment="0" applyProtection="0"/>
    <xf numFmtId="187" fontId="17" fillId="0" borderId="0" applyFont="0" applyFill="0" applyBorder="0" applyAlignment="0" applyProtection="0"/>
    <xf numFmtId="166" fontId="17" fillId="0" borderId="0" applyFont="0" applyFill="0" applyBorder="0" applyAlignment="0" applyProtection="0"/>
    <xf numFmtId="0" fontId="39" fillId="12" borderId="0" applyNumberFormat="0" applyBorder="0" applyAlignment="0" applyProtection="0"/>
    <xf numFmtId="0" fontId="39" fillId="12" borderId="0" applyNumberFormat="0" applyBorder="0" applyAlignment="0" applyProtection="0"/>
    <xf numFmtId="0" fontId="17"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7" fillId="0" borderId="0"/>
    <xf numFmtId="0" fontId="1" fillId="0" borderId="0"/>
    <xf numFmtId="0" fontId="1" fillId="0" borderId="0"/>
    <xf numFmtId="0" fontId="17" fillId="0" borderId="0"/>
    <xf numFmtId="0" fontId="1" fillId="0" borderId="0"/>
    <xf numFmtId="9" fontId="1" fillId="0" borderId="0" applyFont="0" applyFill="0" applyBorder="0" applyAlignment="0" applyProtection="0"/>
    <xf numFmtId="0" fontId="41" fillId="15" borderId="4" applyNumberFormat="0" applyProtection="0">
      <alignment vertical="center"/>
    </xf>
    <xf numFmtId="0" fontId="41" fillId="15" borderId="4" applyNumberFormat="0" applyProtection="0">
      <alignment vertical="center"/>
    </xf>
    <xf numFmtId="0" fontId="42" fillId="12" borderId="4" applyNumberFormat="0" applyProtection="0">
      <alignment horizontal="left" vertical="center" indent="1"/>
    </xf>
    <xf numFmtId="0" fontId="42" fillId="12" borderId="4" applyNumberFormat="0" applyProtection="0">
      <alignment horizontal="left" vertical="center" indent="1"/>
    </xf>
    <xf numFmtId="0" fontId="43" fillId="16" borderId="4" applyNumberFormat="0" applyProtection="0">
      <alignment horizontal="left" vertical="center" indent="1"/>
    </xf>
    <xf numFmtId="0" fontId="43" fillId="16" borderId="4" applyNumberFormat="0" applyProtection="0">
      <alignment horizontal="left" vertical="center" indent="1"/>
    </xf>
    <xf numFmtId="0" fontId="44" fillId="17" borderId="4" applyNumberFormat="0" applyProtection="0">
      <alignment horizontal="left" vertical="center" indent="1"/>
    </xf>
    <xf numFmtId="0" fontId="44" fillId="17" borderId="4" applyNumberFormat="0" applyProtection="0">
      <alignment horizontal="left" vertical="center" indent="1"/>
    </xf>
    <xf numFmtId="0" fontId="44" fillId="2" borderId="4" applyNumberFormat="0" applyProtection="0">
      <alignment horizontal="left" vertical="center" indent="1"/>
    </xf>
    <xf numFmtId="0" fontId="44" fillId="2" borderId="4" applyNumberFormat="0" applyProtection="0">
      <alignment horizontal="left" vertical="center" indent="1"/>
    </xf>
    <xf numFmtId="0" fontId="45" fillId="0" borderId="0" applyNumberFormat="0" applyProtection="0">
      <alignment horizontal="left" vertical="center" indent="1"/>
    </xf>
    <xf numFmtId="0" fontId="45" fillId="0" borderId="0" applyNumberFormat="0" applyProtection="0">
      <alignment horizontal="left" vertical="center" indent="1"/>
    </xf>
    <xf numFmtId="0" fontId="43" fillId="16" borderId="4" applyNumberFormat="0" applyProtection="0">
      <alignment horizontal="left" vertical="center" indent="1"/>
    </xf>
    <xf numFmtId="0" fontId="43" fillId="16" borderId="4" applyNumberFormat="0" applyProtection="0">
      <alignment horizontal="left" vertical="center" indent="1"/>
    </xf>
    <xf numFmtId="0" fontId="46" fillId="15" borderId="4" applyNumberFormat="0" applyProtection="0">
      <alignment vertical="center"/>
    </xf>
    <xf numFmtId="0" fontId="46" fillId="15" borderId="4" applyNumberFormat="0" applyProtection="0">
      <alignment vertical="center"/>
    </xf>
    <xf numFmtId="0" fontId="41" fillId="18" borderId="5" applyNumberFormat="0" applyProtection="0">
      <alignment horizontal="left" vertical="center" indent="1"/>
    </xf>
    <xf numFmtId="0" fontId="41" fillId="18" borderId="5" applyNumberFormat="0" applyProtection="0">
      <alignment horizontal="left" vertical="center" indent="1"/>
    </xf>
    <xf numFmtId="0" fontId="47" fillId="19" borderId="4" applyNumberFormat="0" applyProtection="0">
      <alignment horizontal="left" indent="1"/>
    </xf>
    <xf numFmtId="0" fontId="47" fillId="19" borderId="4" applyNumberFormat="0" applyProtection="0">
      <alignment horizontal="left" indent="1"/>
    </xf>
    <xf numFmtId="0" fontId="48" fillId="18" borderId="0" applyNumberFormat="0" applyBorder="0" applyAlignment="0" applyProtection="0"/>
    <xf numFmtId="0" fontId="48" fillId="8" borderId="0" applyNumberFormat="0" applyBorder="0" applyAlignment="0" applyProtection="0"/>
    <xf numFmtId="0" fontId="49" fillId="2" borderId="6" applyNumberFormat="0" applyAlignment="0" applyProtection="0"/>
    <xf numFmtId="0" fontId="49" fillId="13" borderId="6" applyNumberFormat="0" applyAlignment="0" applyProtection="0"/>
    <xf numFmtId="0" fontId="15" fillId="0" borderId="0" applyNumberFormat="0" applyFill="0" applyBorder="0" applyAlignment="0" applyProtection="0"/>
    <xf numFmtId="0" fontId="50" fillId="0" borderId="0" applyNumberFormat="0" applyFill="0" applyBorder="0" applyAlignment="0" applyProtection="0"/>
    <xf numFmtId="0" fontId="2" fillId="0" borderId="0" applyNumberFormat="0" applyFill="0" applyBorder="0" applyAlignment="0" applyProtection="0"/>
    <xf numFmtId="0" fontId="79" fillId="0" borderId="0" applyNumberFormat="0" applyFill="0" applyBorder="0" applyAlignment="0" applyProtection="0"/>
    <xf numFmtId="0" fontId="51" fillId="0" borderId="0" applyNumberFormat="0" applyFill="0" applyBorder="0" applyAlignment="0" applyProtection="0"/>
    <xf numFmtId="0" fontId="3" fillId="0" borderId="12" applyNumberFormat="0" applyFill="0" applyAlignment="0" applyProtection="0"/>
    <xf numFmtId="0" fontId="80" fillId="0" borderId="13" applyNumberFormat="0" applyFill="0" applyAlignment="0" applyProtection="0"/>
    <xf numFmtId="0" fontId="52" fillId="0" borderId="7" applyNumberFormat="0" applyFill="0" applyAlignment="0" applyProtection="0"/>
    <xf numFmtId="0" fontId="4" fillId="0" borderId="14" applyNumberFormat="0" applyFill="0" applyAlignment="0" applyProtection="0"/>
    <xf numFmtId="0" fontId="81" fillId="0" borderId="15" applyNumberFormat="0" applyFill="0" applyAlignment="0" applyProtection="0"/>
    <xf numFmtId="0" fontId="53" fillId="0" borderId="8" applyNumberFormat="0" applyFill="0" applyAlignment="0" applyProtection="0"/>
    <xf numFmtId="0" fontId="5" fillId="0" borderId="16" applyNumberFormat="0" applyFill="0" applyAlignment="0" applyProtection="0"/>
    <xf numFmtId="0" fontId="82" fillId="0" borderId="17" applyNumberFormat="0" applyFill="0" applyAlignment="0" applyProtection="0"/>
    <xf numFmtId="0" fontId="54" fillId="0" borderId="9" applyNumberFormat="0" applyFill="0" applyAlignment="0" applyProtection="0"/>
    <xf numFmtId="0" fontId="5" fillId="0" borderId="0" applyNumberFormat="0" applyFill="0" applyBorder="0" applyAlignment="0" applyProtection="0"/>
    <xf numFmtId="0" fontId="82" fillId="0" borderId="0" applyNumberFormat="0" applyFill="0" applyBorder="0" applyAlignment="0" applyProtection="0"/>
    <xf numFmtId="0" fontId="54" fillId="0" borderId="0" applyNumberFormat="0" applyFill="0" applyBorder="0" applyAlignment="0" applyProtection="0"/>
    <xf numFmtId="0" fontId="83" fillId="0" borderId="18" applyNumberFormat="0" applyFill="0" applyAlignment="0" applyProtection="0"/>
    <xf numFmtId="0" fontId="49" fillId="0" borderId="19" applyNumberFormat="0" applyFill="0" applyAlignment="0" applyProtection="0"/>
    <xf numFmtId="0" fontId="55" fillId="3" borderId="10" applyNumberFormat="0" applyAlignment="0" applyProtection="0"/>
    <xf numFmtId="0" fontId="55" fillId="3" borderId="10" applyNumberFormat="0" applyAlignment="0" applyProtection="0"/>
    <xf numFmtId="9" fontId="85" fillId="0" borderId="0" applyFont="0" applyFill="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7" fillId="50" borderId="0" applyNumberFormat="0" applyBorder="0" applyAlignment="0" applyProtection="0"/>
    <xf numFmtId="0" fontId="11" fillId="51" borderId="20" applyNumberFormat="0" applyAlignment="0" applyProtection="0"/>
    <xf numFmtId="0" fontId="13" fillId="52" borderId="21" applyNumberFormat="0" applyAlignment="0" applyProtection="0"/>
    <xf numFmtId="0" fontId="15" fillId="0" borderId="0" applyNumberFormat="0" applyFill="0" applyBorder="0" applyAlignment="0" applyProtection="0"/>
    <xf numFmtId="0" fontId="6" fillId="53" borderId="0" applyNumberFormat="0" applyBorder="0" applyAlignment="0" applyProtection="0"/>
    <xf numFmtId="0" fontId="3" fillId="0" borderId="12" applyNumberFormat="0" applyFill="0" applyAlignment="0" applyProtection="0"/>
    <xf numFmtId="0" fontId="4" fillId="0" borderId="14" applyNumberFormat="0" applyFill="0" applyAlignment="0" applyProtection="0"/>
    <xf numFmtId="0" fontId="5" fillId="0" borderId="16" applyNumberFormat="0" applyFill="0" applyAlignment="0" applyProtection="0"/>
    <xf numFmtId="0" fontId="5" fillId="0" borderId="0" applyNumberFormat="0" applyFill="0" applyBorder="0" applyAlignment="0" applyProtection="0"/>
    <xf numFmtId="0" fontId="9" fillId="54" borderId="20" applyNumberFormat="0" applyAlignment="0" applyProtection="0"/>
    <xf numFmtId="0" fontId="12" fillId="0" borderId="11" applyNumberFormat="0" applyFill="0" applyAlignment="0" applyProtection="0"/>
    <xf numFmtId="0" fontId="8" fillId="55" borderId="0" applyNumberFormat="0" applyBorder="0" applyAlignment="0" applyProtection="0"/>
    <xf numFmtId="0" fontId="1" fillId="56" borderId="22" applyNumberFormat="0" applyFont="0" applyAlignment="0" applyProtection="0"/>
    <xf numFmtId="0" fontId="10" fillId="51" borderId="23" applyNumberFormat="0" applyAlignment="0" applyProtection="0"/>
    <xf numFmtId="0" fontId="2" fillId="0" borderId="0" applyNumberFormat="0" applyFill="0" applyBorder="0" applyAlignment="0" applyProtection="0"/>
    <xf numFmtId="0" fontId="14" fillId="0" borderId="0" applyNumberForma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6" borderId="0" applyNumberFormat="0" applyBorder="0" applyAlignment="0" applyProtection="0"/>
    <xf numFmtId="0" fontId="25" fillId="10"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2"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2"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9" fillId="13" borderId="1" applyNumberFormat="0" applyAlignment="0" applyProtection="0"/>
    <xf numFmtId="0" fontId="17" fillId="6" borderId="3" applyNumberFormat="0" applyFont="0" applyAlignment="0" applyProtection="0"/>
    <xf numFmtId="0" fontId="17" fillId="6" borderId="3" applyNumberFormat="0" applyFont="0" applyAlignment="0" applyProtection="0"/>
    <xf numFmtId="0" fontId="31" fillId="9" borderId="1" applyNumberFormat="0" applyAlignment="0" applyProtection="0"/>
    <xf numFmtId="0" fontId="32" fillId="14" borderId="0" applyNumberFormat="0" applyBorder="0" applyAlignment="0" applyProtection="0"/>
    <xf numFmtId="0" fontId="38" fillId="0" borderId="0"/>
    <xf numFmtId="0" fontId="39" fillId="12" borderId="0" applyNumberFormat="0" applyBorder="0" applyAlignment="0" applyProtection="0"/>
    <xf numFmtId="0" fontId="41" fillId="15" borderId="4" applyNumberFormat="0" applyProtection="0">
      <alignment vertical="center"/>
    </xf>
    <xf numFmtId="0" fontId="43" fillId="16" borderId="4" applyNumberFormat="0" applyProtection="0">
      <alignment horizontal="left" vertical="center" indent="1"/>
    </xf>
    <xf numFmtId="0" fontId="44" fillId="2" borderId="4" applyNumberFormat="0" applyProtection="0">
      <alignment horizontal="left" vertical="center" indent="1"/>
    </xf>
    <xf numFmtId="0" fontId="43" fillId="16" borderId="4" applyNumberFormat="0" applyProtection="0">
      <alignment horizontal="left" vertical="center" indent="1"/>
    </xf>
    <xf numFmtId="0" fontId="41" fillId="18" borderId="5" applyNumberFormat="0" applyProtection="0">
      <alignment horizontal="left" vertical="center" indent="1"/>
    </xf>
    <xf numFmtId="0" fontId="47" fillId="19" borderId="4" applyNumberFormat="0" applyProtection="0">
      <alignment horizontal="left" indent="1"/>
    </xf>
    <xf numFmtId="0" fontId="48" fillId="8" borderId="0" applyNumberFormat="0" applyBorder="0" applyAlignment="0" applyProtection="0"/>
    <xf numFmtId="0" fontId="49" fillId="13" borderId="6" applyNumberFormat="0" applyAlignment="0" applyProtection="0"/>
    <xf numFmtId="0" fontId="55" fillId="3" borderId="10" applyNumberFormat="0" applyAlignment="0" applyProtection="0"/>
    <xf numFmtId="43" fontId="85" fillId="0" borderId="0" applyFont="0" applyFill="0" applyBorder="0" applyAlignment="0" applyProtection="0"/>
    <xf numFmtId="0" fontId="17" fillId="0" borderId="0"/>
    <xf numFmtId="0" fontId="17" fillId="0" borderId="0"/>
    <xf numFmtId="0" fontId="17" fillId="0" borderId="0"/>
  </cellStyleXfs>
  <cellXfs count="311">
    <xf numFmtId="0" fontId="0" fillId="0" borderId="0" xfId="0"/>
    <xf numFmtId="0" fontId="56" fillId="15" borderId="0" xfId="68" applyFont="1" applyFill="1" applyBorder="1" applyAlignment="1">
      <alignment vertical="center" wrapText="1"/>
    </xf>
    <xf numFmtId="0" fontId="61" fillId="15" borderId="0" xfId="68" applyFont="1" applyFill="1" applyBorder="1" applyAlignment="1">
      <alignment vertical="center" wrapText="1"/>
    </xf>
    <xf numFmtId="0" fontId="71" fillId="15" borderId="0" xfId="68" applyFont="1" applyFill="1" applyBorder="1"/>
    <xf numFmtId="0" fontId="72" fillId="15" borderId="0" xfId="68" applyFont="1" applyFill="1"/>
    <xf numFmtId="3" fontId="74" fillId="15" borderId="0" xfId="68" applyNumberFormat="1" applyFont="1" applyFill="1" applyAlignment="1">
      <alignment vertical="center"/>
    </xf>
    <xf numFmtId="0" fontId="72" fillId="15" borderId="0" xfId="68" applyFont="1" applyFill="1" applyAlignment="1">
      <alignment vertical="center"/>
    </xf>
    <xf numFmtId="0" fontId="17" fillId="15" borderId="0" xfId="68" applyFont="1" applyFill="1"/>
    <xf numFmtId="0" fontId="38" fillId="15" borderId="0" xfId="68" applyFill="1"/>
    <xf numFmtId="174" fontId="38" fillId="15" borderId="0" xfId="68" applyNumberFormat="1" applyFill="1"/>
    <xf numFmtId="0" fontId="74" fillId="15" borderId="0" xfId="68" applyFont="1" applyFill="1" applyAlignment="1">
      <alignment vertical="center"/>
    </xf>
    <xf numFmtId="0" fontId="24" fillId="15" borderId="0" xfId="68" applyFont="1" applyFill="1"/>
    <xf numFmtId="174" fontId="75" fillId="15" borderId="0" xfId="75" applyNumberFormat="1" applyFont="1" applyFill="1" applyBorder="1" applyAlignment="1">
      <alignment vertical="center"/>
    </xf>
    <xf numFmtId="49" fontId="0" fillId="0" borderId="0" xfId="0" applyNumberFormat="1"/>
    <xf numFmtId="0" fontId="65" fillId="0" borderId="0" xfId="72" applyFont="1" applyFill="1" applyAlignment="1">
      <alignment horizontal="left" vertical="center"/>
    </xf>
    <xf numFmtId="0" fontId="17" fillId="15" borderId="0" xfId="0" applyFont="1" applyFill="1"/>
    <xf numFmtId="49" fontId="62" fillId="15" borderId="0" xfId="0" applyNumberFormat="1" applyFont="1" applyFill="1" applyBorder="1" applyAlignment="1">
      <alignment vertical="top"/>
    </xf>
    <xf numFmtId="49" fontId="63" fillId="15" borderId="0" xfId="0" applyNumberFormat="1" applyFont="1" applyFill="1" applyBorder="1" applyAlignment="1">
      <alignment vertical="top"/>
    </xf>
    <xf numFmtId="0" fontId="64" fillId="15" borderId="0" xfId="0" applyFont="1" applyFill="1" applyBorder="1"/>
    <xf numFmtId="0" fontId="65" fillId="15" borderId="0" xfId="0" applyFont="1" applyFill="1" applyBorder="1"/>
    <xf numFmtId="0" fontId="86" fillId="57" borderId="0" xfId="0" applyFont="1" applyFill="1" applyBorder="1" applyAlignment="1">
      <alignment horizontal="justify" wrapText="1"/>
    </xf>
    <xf numFmtId="0" fontId="87" fillId="57" borderId="0" xfId="0" applyFont="1" applyFill="1" applyBorder="1" applyAlignment="1">
      <alignment vertical="top" wrapText="1"/>
    </xf>
    <xf numFmtId="0" fontId="86" fillId="15" borderId="0" xfId="0" applyFont="1" applyFill="1" applyBorder="1" applyAlignment="1">
      <alignment vertical="center"/>
    </xf>
    <xf numFmtId="178" fontId="22" fillId="60" borderId="0" xfId="0" applyNumberFormat="1" applyFont="1" applyFill="1" applyAlignment="1">
      <alignment horizontal="right" vertical="center" wrapText="1"/>
    </xf>
    <xf numFmtId="179" fontId="22" fillId="0" borderId="0" xfId="325" applyNumberFormat="1" applyFont="1" applyFill="1" applyAlignment="1">
      <alignment horizontal="right" vertical="center" wrapText="1"/>
    </xf>
    <xf numFmtId="0" fontId="17" fillId="15" borderId="0" xfId="0" applyFont="1" applyFill="1" applyAlignment="1">
      <alignment vertical="center"/>
    </xf>
    <xf numFmtId="0" fontId="85" fillId="15" borderId="0" xfId="0" applyFont="1" applyFill="1" applyBorder="1" applyAlignment="1">
      <alignment horizontal="left" vertical="center" indent="1"/>
    </xf>
    <xf numFmtId="178" fontId="65" fillId="60" borderId="0" xfId="0" applyNumberFormat="1" applyFont="1" applyFill="1" applyAlignment="1">
      <alignment horizontal="right" vertical="center" wrapText="1"/>
    </xf>
    <xf numFmtId="178" fontId="65" fillId="0" borderId="0" xfId="0" applyNumberFormat="1" applyFont="1" applyFill="1" applyAlignment="1">
      <alignment horizontal="right" vertical="center" wrapText="1"/>
    </xf>
    <xf numFmtId="178" fontId="22" fillId="0" borderId="0" xfId="0" applyNumberFormat="1" applyFont="1" applyFill="1" applyAlignment="1">
      <alignment horizontal="right" vertical="center" wrapText="1"/>
    </xf>
    <xf numFmtId="180" fontId="67" fillId="60" borderId="0" xfId="73" applyNumberFormat="1" applyFont="1" applyFill="1" applyBorder="1" applyAlignment="1">
      <alignment horizontal="right"/>
    </xf>
    <xf numFmtId="0" fontId="86" fillId="15" borderId="0" xfId="0" applyFont="1" applyFill="1" applyBorder="1" applyAlignment="1">
      <alignment vertical="top"/>
    </xf>
    <xf numFmtId="178" fontId="67" fillId="0" borderId="0" xfId="0" applyNumberFormat="1" applyFont="1" applyFill="1" applyBorder="1" applyAlignment="1">
      <alignment horizontal="right" vertical="center"/>
    </xf>
    <xf numFmtId="0" fontId="86" fillId="15" borderId="0" xfId="0" applyFont="1" applyFill="1" applyBorder="1" applyAlignment="1">
      <alignment vertical="center" wrapText="1"/>
    </xf>
    <xf numFmtId="178" fontId="68" fillId="60" borderId="0" xfId="0" applyNumberFormat="1" applyFont="1" applyFill="1" applyBorder="1" applyAlignment="1">
      <alignment horizontal="right" vertical="center"/>
    </xf>
    <xf numFmtId="175" fontId="68" fillId="60" borderId="0" xfId="0" applyNumberFormat="1" applyFont="1" applyFill="1" applyBorder="1" applyAlignment="1">
      <alignment horizontal="right" vertical="center"/>
    </xf>
    <xf numFmtId="175" fontId="65" fillId="60" borderId="0" xfId="0" applyNumberFormat="1" applyFont="1" applyFill="1" applyAlignment="1">
      <alignment horizontal="right" vertical="center" wrapText="1"/>
    </xf>
    <xf numFmtId="174" fontId="17" fillId="15" borderId="0" xfId="0" applyNumberFormat="1" applyFont="1" applyFill="1" applyAlignment="1">
      <alignment vertical="center"/>
    </xf>
    <xf numFmtId="181" fontId="65" fillId="60" borderId="0" xfId="0" applyNumberFormat="1" applyFont="1" applyFill="1" applyAlignment="1">
      <alignment horizontal="right" vertical="center" wrapText="1"/>
    </xf>
    <xf numFmtId="182" fontId="65" fillId="0" borderId="0" xfId="0" applyNumberFormat="1" applyFont="1" applyFill="1" applyAlignment="1">
      <alignment horizontal="right" vertical="center" wrapText="1"/>
    </xf>
    <xf numFmtId="0" fontId="86" fillId="59" borderId="0" xfId="0" applyFont="1" applyFill="1" applyBorder="1" applyAlignment="1">
      <alignment vertical="center" wrapText="1"/>
    </xf>
    <xf numFmtId="183" fontId="22" fillId="59" borderId="0" xfId="0" applyNumberFormat="1" applyFont="1" applyFill="1" applyBorder="1" applyAlignment="1">
      <alignment horizontal="right" vertical="center"/>
    </xf>
    <xf numFmtId="183" fontId="22" fillId="59" borderId="24" xfId="0" applyNumberFormat="1" applyFont="1" applyFill="1" applyBorder="1" applyAlignment="1">
      <alignment horizontal="right" vertical="center"/>
    </xf>
    <xf numFmtId="2" fontId="17" fillId="15" borderId="0" xfId="0" applyNumberFormat="1" applyFont="1" applyFill="1" applyAlignment="1">
      <alignment vertical="center"/>
    </xf>
    <xf numFmtId="0" fontId="86" fillId="59" borderId="0" xfId="0" applyFont="1" applyFill="1" applyBorder="1" applyAlignment="1">
      <alignment vertical="center"/>
    </xf>
    <xf numFmtId="0" fontId="65" fillId="15" borderId="0" xfId="0" applyFont="1" applyFill="1"/>
    <xf numFmtId="184" fontId="65" fillId="15" borderId="0" xfId="0" applyNumberFormat="1" applyFont="1" applyFill="1"/>
    <xf numFmtId="0" fontId="17" fillId="58" borderId="0" xfId="0" applyFont="1" applyFill="1"/>
    <xf numFmtId="0" fontId="65" fillId="58" borderId="0" xfId="0" applyFont="1" applyFill="1"/>
    <xf numFmtId="0" fontId="17" fillId="58" borderId="0" xfId="0" applyFont="1" applyFill="1" applyAlignment="1">
      <alignment vertical="center"/>
    </xf>
    <xf numFmtId="0" fontId="65" fillId="58" borderId="0" xfId="0" applyFont="1" applyFill="1" applyAlignment="1">
      <alignment vertical="center"/>
    </xf>
    <xf numFmtId="2" fontId="65" fillId="15" borderId="0" xfId="0" applyNumberFormat="1" applyFont="1" applyFill="1"/>
    <xf numFmtId="0" fontId="69" fillId="15" borderId="0" xfId="0" applyFont="1" applyFill="1"/>
    <xf numFmtId="0" fontId="70" fillId="15" borderId="0" xfId="0" applyFont="1" applyFill="1"/>
    <xf numFmtId="0" fontId="88" fillId="15" borderId="0" xfId="68" applyFont="1" applyFill="1"/>
    <xf numFmtId="0" fontId="89" fillId="15" borderId="0" xfId="68" quotePrefix="1" applyFont="1" applyFill="1"/>
    <xf numFmtId="17" fontId="90" fillId="15" borderId="0" xfId="68" applyNumberFormat="1" applyFont="1" applyFill="1" applyBorder="1" applyAlignment="1">
      <alignment horizontal="left"/>
    </xf>
    <xf numFmtId="0" fontId="60" fillId="15" borderId="0" xfId="0" applyFont="1" applyFill="1" applyBorder="1"/>
    <xf numFmtId="0" fontId="58" fillId="57" borderId="0" xfId="68" applyFont="1" applyFill="1" applyBorder="1" applyAlignment="1">
      <alignment vertical="center"/>
    </xf>
    <xf numFmtId="17" fontId="57" fillId="57" borderId="0" xfId="68" quotePrefix="1" applyNumberFormat="1" applyFont="1" applyFill="1" applyBorder="1" applyAlignment="1">
      <alignment horizontal="right" vertical="center" wrapText="1"/>
    </xf>
    <xf numFmtId="0" fontId="91" fillId="57" borderId="0" xfId="68" quotePrefix="1" applyFont="1" applyFill="1" applyBorder="1" applyAlignment="1">
      <alignment vertical="center"/>
    </xf>
    <xf numFmtId="17" fontId="57" fillId="57" borderId="0" xfId="68" applyNumberFormat="1" applyFont="1" applyFill="1" applyBorder="1" applyAlignment="1">
      <alignment horizontal="center" vertical="center" wrapText="1"/>
    </xf>
    <xf numFmtId="0" fontId="73" fillId="15" borderId="0" xfId="68" applyFont="1" applyFill="1" applyBorder="1" applyAlignment="1">
      <alignment vertical="center" wrapText="1"/>
    </xf>
    <xf numFmtId="175" fontId="58" fillId="60" borderId="0" xfId="68" applyNumberFormat="1" applyFont="1" applyFill="1" applyBorder="1" applyAlignment="1">
      <alignment vertical="center"/>
    </xf>
    <xf numFmtId="175" fontId="58" fillId="58" borderId="0" xfId="68" applyNumberFormat="1" applyFont="1" applyFill="1" applyBorder="1" applyAlignment="1">
      <alignment vertical="center"/>
    </xf>
    <xf numFmtId="185" fontId="58" fillId="15" borderId="0" xfId="68" applyNumberFormat="1" applyFont="1" applyFill="1" applyBorder="1" applyAlignment="1">
      <alignment vertical="center"/>
    </xf>
    <xf numFmtId="176" fontId="59" fillId="58" borderId="0" xfId="76" applyNumberFormat="1" applyFont="1" applyFill="1" applyBorder="1" applyAlignment="1">
      <alignment horizontal="right" vertical="center"/>
    </xf>
    <xf numFmtId="175" fontId="72" fillId="15" borderId="0" xfId="68" applyNumberFormat="1" applyFont="1" applyFill="1" applyAlignment="1">
      <alignment vertical="center"/>
    </xf>
    <xf numFmtId="0" fontId="85" fillId="15" borderId="0" xfId="68" applyFont="1" applyFill="1" applyBorder="1" applyAlignment="1">
      <alignment vertical="center" wrapText="1"/>
    </xf>
    <xf numFmtId="175" fontId="17" fillId="60" borderId="0" xfId="326" applyNumberFormat="1" applyFont="1" applyFill="1" applyBorder="1" applyAlignment="1">
      <alignment horizontal="right" vertical="center" wrapText="1"/>
    </xf>
    <xf numFmtId="175" fontId="17" fillId="58" borderId="0" xfId="326" applyNumberFormat="1" applyFont="1" applyFill="1" applyBorder="1" applyAlignment="1">
      <alignment horizontal="right" vertical="center" wrapText="1"/>
    </xf>
    <xf numFmtId="174" fontId="85" fillId="15" borderId="0" xfId="75" applyNumberFormat="1" applyFont="1" applyFill="1" applyBorder="1" applyAlignment="1">
      <alignment vertical="center"/>
    </xf>
    <xf numFmtId="0" fontId="85" fillId="15" borderId="0" xfId="68" applyFont="1" applyFill="1" applyBorder="1" applyAlignment="1">
      <alignment horizontal="right" vertical="center" wrapText="1"/>
    </xf>
    <xf numFmtId="174" fontId="92" fillId="15" borderId="0" xfId="75" applyNumberFormat="1" applyFont="1" applyFill="1" applyBorder="1" applyAlignment="1">
      <alignment vertical="center"/>
    </xf>
    <xf numFmtId="0" fontId="17" fillId="0" borderId="0" xfId="0" applyFont="1" applyAlignment="1">
      <alignment vertical="center" wrapText="1"/>
    </xf>
    <xf numFmtId="0" fontId="75" fillId="15" borderId="0" xfId="68" applyFont="1" applyFill="1" applyBorder="1" applyAlignment="1">
      <alignment horizontal="left" vertical="center" wrapText="1" indent="1"/>
    </xf>
    <xf numFmtId="175" fontId="92" fillId="60" borderId="0" xfId="68" applyNumberFormat="1" applyFont="1" applyFill="1" applyBorder="1" applyAlignment="1">
      <alignment horizontal="right" vertical="center"/>
    </xf>
    <xf numFmtId="175" fontId="92" fillId="58" borderId="0" xfId="68" applyNumberFormat="1" applyFont="1" applyFill="1" applyBorder="1" applyAlignment="1">
      <alignment horizontal="right" vertical="center"/>
    </xf>
    <xf numFmtId="174" fontId="92" fillId="15" borderId="0" xfId="75" applyNumberFormat="1" applyFont="1" applyFill="1" applyBorder="1" applyAlignment="1">
      <alignment horizontal="right" vertical="center"/>
    </xf>
    <xf numFmtId="0" fontId="85" fillId="58" borderId="0" xfId="68" applyFont="1" applyFill="1" applyBorder="1" applyAlignment="1">
      <alignment vertical="center" wrapText="1"/>
    </xf>
    <xf numFmtId="174" fontId="75" fillId="58" borderId="0" xfId="75" applyNumberFormat="1" applyFont="1" applyFill="1" applyBorder="1" applyAlignment="1">
      <alignment vertical="center"/>
    </xf>
    <xf numFmtId="0" fontId="73" fillId="15" borderId="0" xfId="68" applyFont="1" applyFill="1" applyBorder="1" applyAlignment="1">
      <alignment vertical="center"/>
    </xf>
    <xf numFmtId="175" fontId="57" fillId="60" borderId="0" xfId="326" applyNumberFormat="1" applyFont="1" applyFill="1" applyBorder="1" applyAlignment="1">
      <alignment horizontal="right" vertical="center" wrapText="1"/>
    </xf>
    <xf numFmtId="0" fontId="73" fillId="59" borderId="0" xfId="68" applyFont="1" applyFill="1" applyBorder="1" applyAlignment="1">
      <alignment vertical="center" wrapText="1"/>
    </xf>
    <xf numFmtId="188" fontId="58" fillId="59" borderId="0" xfId="68" applyNumberFormat="1" applyFont="1" applyFill="1" applyBorder="1" applyAlignment="1">
      <alignment vertical="center"/>
    </xf>
    <xf numFmtId="0" fontId="72" fillId="59" borderId="0" xfId="68" applyFont="1" applyFill="1" applyAlignment="1">
      <alignment vertical="center"/>
    </xf>
    <xf numFmtId="177" fontId="57" fillId="59" borderId="0" xfId="76" applyNumberFormat="1" applyFont="1" applyFill="1" applyBorder="1" applyAlignment="1">
      <alignment horizontal="right" vertical="center"/>
    </xf>
    <xf numFmtId="0" fontId="38" fillId="15" borderId="0" xfId="68" applyFill="1" applyAlignment="1">
      <alignment wrapText="1"/>
    </xf>
    <xf numFmtId="0" fontId="17" fillId="58" borderId="0" xfId="0" applyFont="1" applyFill="1" applyAlignment="1"/>
    <xf numFmtId="0" fontId="38" fillId="15" borderId="0" xfId="68" applyFill="1" applyAlignment="1"/>
    <xf numFmtId="0" fontId="65" fillId="0" borderId="0" xfId="72" applyFont="1" applyFill="1" applyAlignment="1">
      <alignment horizontal="left" vertical="center"/>
    </xf>
    <xf numFmtId="0" fontId="17" fillId="0" borderId="0" xfId="327"/>
    <xf numFmtId="0" fontId="17" fillId="0" borderId="0" xfId="74" applyFill="1" applyBorder="1" applyAlignment="1" applyProtection="1">
      <protection locked="0"/>
    </xf>
    <xf numFmtId="0" fontId="94" fillId="0" borderId="0" xfId="74" applyFont="1" applyFill="1" applyBorder="1" applyAlignment="1" applyProtection="1">
      <protection locked="0"/>
    </xf>
    <xf numFmtId="0" fontId="95" fillId="0" borderId="0" xfId="74" applyFont="1" applyFill="1" applyBorder="1" applyAlignment="1" applyProtection="1">
      <alignment horizontal="right" vertical="center"/>
      <protection locked="0"/>
    </xf>
    <xf numFmtId="0" fontId="96" fillId="0" borderId="0" xfId="74" applyFont="1" applyFill="1" applyBorder="1" applyAlignment="1" applyProtection="1">
      <alignment horizontal="right"/>
      <protection locked="0"/>
    </xf>
    <xf numFmtId="0" fontId="94" fillId="0" borderId="25" xfId="74" applyFont="1" applyFill="1" applyBorder="1" applyAlignment="1" applyProtection="1">
      <protection locked="0"/>
    </xf>
    <xf numFmtId="0" fontId="95" fillId="0" borderId="0" xfId="74" applyFont="1" applyFill="1" applyBorder="1" applyAlignment="1" applyProtection="1">
      <alignment horizontal="right"/>
      <protection locked="0"/>
    </xf>
    <xf numFmtId="0" fontId="24" fillId="0" borderId="0" xfId="74" applyFont="1" applyFill="1" applyAlignment="1" applyProtection="1">
      <alignment horizontal="right"/>
      <protection locked="0"/>
    </xf>
    <xf numFmtId="0" fontId="97" fillId="57" borderId="0" xfId="74" applyFont="1" applyFill="1" applyBorder="1" applyAlignment="1" applyProtection="1">
      <alignment horizontal="center" vertical="center"/>
      <protection locked="0"/>
    </xf>
    <xf numFmtId="0" fontId="17" fillId="58" borderId="0" xfId="327" applyFill="1"/>
    <xf numFmtId="0" fontId="97" fillId="15" borderId="0" xfId="74" applyFont="1" applyFill="1" applyBorder="1" applyAlignment="1" applyProtection="1">
      <alignment vertical="center" wrapText="1"/>
      <protection locked="0"/>
    </xf>
    <xf numFmtId="0" fontId="97" fillId="60" borderId="25" xfId="74" applyFont="1" applyFill="1" applyBorder="1" applyAlignment="1" applyProtection="1">
      <alignment horizontal="center" vertical="center" wrapText="1"/>
      <protection locked="0"/>
    </xf>
    <xf numFmtId="0" fontId="97" fillId="15" borderId="0" xfId="74" applyFont="1" applyFill="1" applyBorder="1" applyAlignment="1" applyProtection="1">
      <alignment horizontal="center" vertical="center" wrapText="1"/>
      <protection locked="0"/>
    </xf>
    <xf numFmtId="0" fontId="99" fillId="15" borderId="0" xfId="74" applyFont="1" applyFill="1" applyBorder="1" applyAlignment="1" applyProtection="1">
      <alignment horizontal="center" vertical="center" wrapText="1"/>
      <protection locked="0"/>
    </xf>
    <xf numFmtId="174" fontId="97" fillId="57" borderId="0" xfId="74" applyNumberFormat="1" applyFont="1" applyFill="1" applyBorder="1" applyAlignment="1" applyProtection="1">
      <alignment vertical="center" wrapText="1"/>
      <protection locked="0"/>
    </xf>
    <xf numFmtId="175" fontId="86" fillId="57" borderId="25" xfId="74" applyNumberFormat="1" applyFont="1" applyFill="1" applyBorder="1" applyAlignment="1" applyProtection="1">
      <alignment vertical="center"/>
      <protection locked="0"/>
    </xf>
    <xf numFmtId="175" fontId="86" fillId="57" borderId="0" xfId="74" applyNumberFormat="1" applyFont="1" applyFill="1" applyBorder="1" applyAlignment="1" applyProtection="1">
      <alignment vertical="center"/>
      <protection locked="0"/>
    </xf>
    <xf numFmtId="176" fontId="87" fillId="57" borderId="0" xfId="75" applyNumberFormat="1" applyFont="1" applyFill="1" applyBorder="1" applyAlignment="1" applyProtection="1">
      <alignment horizontal="right" vertical="center"/>
      <protection locked="0"/>
    </xf>
    <xf numFmtId="174" fontId="86" fillId="57" borderId="0" xfId="74" applyNumberFormat="1" applyFont="1" applyFill="1" applyBorder="1" applyAlignment="1" applyProtection="1">
      <alignment vertical="center"/>
      <protection locked="0"/>
    </xf>
    <xf numFmtId="175" fontId="97" fillId="58" borderId="0" xfId="74" applyNumberFormat="1" applyFont="1" applyFill="1" applyBorder="1" applyAlignment="1" applyProtection="1">
      <alignment vertical="center"/>
      <protection locked="0"/>
    </xf>
    <xf numFmtId="175" fontId="17" fillId="0" borderId="0" xfId="327" applyNumberFormat="1"/>
    <xf numFmtId="0" fontId="100" fillId="15" borderId="0" xfId="74" applyFont="1" applyFill="1" applyBorder="1" applyAlignment="1" applyProtection="1">
      <alignment vertical="center" wrapText="1"/>
      <protection locked="0"/>
    </xf>
    <xf numFmtId="175" fontId="101" fillId="60" borderId="25" xfId="328" applyNumberFormat="1" applyFont="1" applyFill="1" applyBorder="1" applyAlignment="1" applyProtection="1">
      <alignment vertical="center"/>
      <protection locked="0"/>
    </xf>
    <xf numFmtId="175" fontId="101" fillId="15" borderId="0" xfId="328" applyNumberFormat="1" applyFont="1" applyFill="1" applyBorder="1" applyAlignment="1" applyProtection="1">
      <alignment vertical="center"/>
      <protection locked="0"/>
    </xf>
    <xf numFmtId="176" fontId="102" fillId="15" borderId="0" xfId="328" applyNumberFormat="1" applyFont="1" applyFill="1" applyBorder="1" applyAlignment="1" applyProtection="1">
      <alignment horizontal="right" vertical="center"/>
      <protection locked="0"/>
    </xf>
    <xf numFmtId="175" fontId="100" fillId="58" borderId="0" xfId="328" applyNumberFormat="1" applyFont="1" applyFill="1" applyBorder="1" applyAlignment="1" applyProtection="1">
      <alignment vertical="center"/>
      <protection locked="0"/>
    </xf>
    <xf numFmtId="0" fontId="99" fillId="15" borderId="0" xfId="74" applyFont="1" applyFill="1" applyBorder="1" applyAlignment="1" applyProtection="1">
      <alignment vertical="center" wrapText="1"/>
      <protection locked="0"/>
    </xf>
    <xf numFmtId="176" fontId="102" fillId="60" borderId="25" xfId="328" applyNumberFormat="1" applyFont="1" applyFill="1" applyBorder="1" applyAlignment="1" applyProtection="1">
      <alignment vertical="center"/>
      <protection locked="0"/>
    </xf>
    <xf numFmtId="176" fontId="102" fillId="0" borderId="0" xfId="328" applyNumberFormat="1" applyFont="1" applyFill="1" applyBorder="1" applyAlignment="1" applyProtection="1">
      <alignment vertical="center"/>
      <protection locked="0"/>
    </xf>
    <xf numFmtId="177" fontId="102" fillId="15" borderId="0" xfId="79" applyNumberFormat="1" applyFont="1" applyFill="1" applyBorder="1" applyAlignment="1" applyProtection="1">
      <alignment horizontal="right" vertical="center"/>
      <protection locked="0"/>
    </xf>
    <xf numFmtId="176" fontId="99" fillId="15" borderId="0" xfId="328" applyNumberFormat="1" applyFont="1" applyFill="1" applyBorder="1" applyAlignment="1" applyProtection="1">
      <alignment horizontal="right" vertical="center"/>
      <protection locked="0"/>
    </xf>
    <xf numFmtId="176" fontId="99" fillId="58" borderId="0" xfId="328" applyNumberFormat="1" applyFont="1" applyFill="1" applyBorder="1" applyAlignment="1" applyProtection="1">
      <alignment vertical="center"/>
      <protection locked="0"/>
    </xf>
    <xf numFmtId="0" fontId="97" fillId="57" borderId="0" xfId="74" applyFont="1" applyFill="1" applyBorder="1" applyAlignment="1" applyProtection="1">
      <alignment vertical="center" wrapText="1"/>
      <protection locked="0"/>
    </xf>
    <xf numFmtId="174" fontId="86" fillId="57" borderId="25" xfId="328" applyNumberFormat="1" applyFont="1" applyFill="1" applyBorder="1" applyAlignment="1" applyProtection="1">
      <alignment vertical="center"/>
      <protection locked="0"/>
    </xf>
    <xf numFmtId="174" fontId="86" fillId="57" borderId="0" xfId="328" applyNumberFormat="1" applyFont="1" applyFill="1" applyBorder="1" applyAlignment="1" applyProtection="1">
      <alignment vertical="center"/>
      <protection locked="0"/>
    </xf>
    <xf numFmtId="176" fontId="87" fillId="57" borderId="0" xfId="328" applyNumberFormat="1" applyFont="1" applyFill="1" applyBorder="1" applyAlignment="1" applyProtection="1">
      <alignment horizontal="right" vertical="center"/>
      <protection locked="0"/>
    </xf>
    <xf numFmtId="175" fontId="97" fillId="58" borderId="0" xfId="328" applyNumberFormat="1" applyFont="1" applyFill="1" applyBorder="1" applyAlignment="1" applyProtection="1">
      <alignment vertical="center"/>
      <protection locked="0"/>
    </xf>
    <xf numFmtId="0" fontId="103" fillId="15" borderId="0" xfId="74" applyFont="1" applyFill="1" applyBorder="1" applyAlignment="1" applyProtection="1">
      <alignment vertical="center" wrapText="1"/>
      <protection locked="0"/>
    </xf>
    <xf numFmtId="176" fontId="87" fillId="60" borderId="25" xfId="328" applyNumberFormat="1" applyFont="1" applyFill="1" applyBorder="1" applyAlignment="1" applyProtection="1">
      <alignment vertical="center"/>
      <protection locked="0"/>
    </xf>
    <xf numFmtId="176" fontId="87" fillId="0" borderId="0" xfId="328" applyNumberFormat="1" applyFont="1" applyFill="1" applyBorder="1" applyAlignment="1" applyProtection="1">
      <alignment vertical="center"/>
      <protection locked="0"/>
    </xf>
    <xf numFmtId="177" fontId="87" fillId="15" borderId="0" xfId="79" applyNumberFormat="1" applyFont="1" applyFill="1" applyBorder="1" applyAlignment="1" applyProtection="1">
      <alignment horizontal="right" vertical="center"/>
      <protection locked="0"/>
    </xf>
    <xf numFmtId="176" fontId="103" fillId="58" borderId="0" xfId="328" applyNumberFormat="1" applyFont="1" applyFill="1" applyBorder="1" applyAlignment="1" applyProtection="1">
      <alignment vertical="center"/>
      <protection locked="0"/>
    </xf>
    <xf numFmtId="175" fontId="101" fillId="58" borderId="0" xfId="328" applyNumberFormat="1" applyFont="1" applyFill="1" applyBorder="1" applyAlignment="1" applyProtection="1">
      <alignment vertical="center"/>
      <protection locked="0"/>
    </xf>
    <xf numFmtId="174" fontId="101" fillId="15" borderId="0" xfId="328" applyNumberFormat="1" applyFont="1" applyFill="1" applyBorder="1" applyAlignment="1" applyProtection="1">
      <alignment vertical="center"/>
      <protection locked="0"/>
    </xf>
    <xf numFmtId="0" fontId="17" fillId="15" borderId="0" xfId="74" applyFont="1" applyFill="1" applyBorder="1" applyAlignment="1" applyProtection="1">
      <protection locked="0"/>
    </xf>
    <xf numFmtId="174" fontId="86" fillId="57" borderId="25" xfId="74" applyNumberFormat="1" applyFont="1" applyFill="1" applyBorder="1" applyAlignment="1" applyProtection="1">
      <alignment vertical="center"/>
      <protection locked="0"/>
    </xf>
    <xf numFmtId="189" fontId="87" fillId="57" borderId="0" xfId="328" applyNumberFormat="1" applyFont="1" applyFill="1" applyBorder="1" applyAlignment="1" applyProtection="1">
      <alignment horizontal="right" vertical="center"/>
      <protection locked="0"/>
    </xf>
    <xf numFmtId="176" fontId="104" fillId="0" borderId="0" xfId="328" applyNumberFormat="1" applyFont="1" applyFill="1" applyBorder="1" applyAlignment="1" applyProtection="1">
      <alignment vertical="center"/>
      <protection locked="0"/>
    </xf>
    <xf numFmtId="0" fontId="105" fillId="15" borderId="0" xfId="74" applyFont="1" applyFill="1" applyBorder="1" applyAlignment="1" applyProtection="1">
      <alignment vertical="center"/>
      <protection locked="0"/>
    </xf>
    <xf numFmtId="177" fontId="87" fillId="60" borderId="25" xfId="79" applyNumberFormat="1" applyFont="1" applyFill="1" applyBorder="1" applyAlignment="1" applyProtection="1">
      <alignment vertical="center"/>
      <protection locked="0"/>
    </xf>
    <xf numFmtId="177" fontId="87" fillId="15" borderId="0" xfId="79" applyNumberFormat="1" applyFont="1" applyFill="1" applyBorder="1" applyAlignment="1" applyProtection="1">
      <alignment vertical="center"/>
      <protection locked="0"/>
    </xf>
    <xf numFmtId="177" fontId="87" fillId="58" borderId="0" xfId="79" applyNumberFormat="1" applyFont="1" applyFill="1" applyBorder="1" applyAlignment="1" applyProtection="1">
      <alignment vertical="center"/>
      <protection locked="0"/>
    </xf>
    <xf numFmtId="0" fontId="106" fillId="15" borderId="0" xfId="74" applyFont="1" applyFill="1" applyBorder="1" applyAlignment="1" applyProtection="1">
      <alignment vertical="center"/>
      <protection locked="0"/>
    </xf>
    <xf numFmtId="177" fontId="103" fillId="58" borderId="0" xfId="79" applyNumberFormat="1" applyFont="1" applyFill="1" applyBorder="1" applyAlignment="1" applyProtection="1">
      <alignment vertical="center"/>
      <protection locked="0"/>
    </xf>
    <xf numFmtId="0" fontId="100" fillId="58" borderId="0" xfId="74" applyFont="1" applyFill="1" applyBorder="1" applyAlignment="1" applyProtection="1">
      <alignment vertical="center" wrapText="1"/>
      <protection locked="0"/>
    </xf>
    <xf numFmtId="174" fontId="100" fillId="58" borderId="0" xfId="328" applyNumberFormat="1" applyFont="1" applyFill="1" applyBorder="1" applyAlignment="1" applyProtection="1">
      <alignment vertical="center"/>
      <protection locked="0"/>
    </xf>
    <xf numFmtId="174" fontId="99" fillId="58" borderId="0" xfId="328" applyNumberFormat="1" applyFont="1" applyFill="1" applyBorder="1" applyAlignment="1" applyProtection="1">
      <alignment horizontal="right" vertical="center"/>
      <protection locked="0"/>
    </xf>
    <xf numFmtId="174" fontId="100" fillId="58" borderId="0" xfId="75" applyNumberFormat="1" applyFont="1" applyFill="1" applyBorder="1" applyAlignment="1" applyProtection="1">
      <alignment vertical="center"/>
      <protection locked="0"/>
    </xf>
    <xf numFmtId="174" fontId="100" fillId="58" borderId="25" xfId="328" applyNumberFormat="1" applyFont="1" applyFill="1" applyBorder="1" applyAlignment="1" applyProtection="1">
      <alignment vertical="center"/>
      <protection locked="0"/>
    </xf>
    <xf numFmtId="0" fontId="17" fillId="58" borderId="0" xfId="74" applyFont="1" applyFill="1" applyBorder="1" applyAlignment="1" applyProtection="1">
      <protection locked="0"/>
    </xf>
    <xf numFmtId="0" fontId="100" fillId="0" borderId="0" xfId="74" applyFont="1" applyFill="1" applyBorder="1" applyAlignment="1" applyProtection="1">
      <alignment vertical="center" wrapText="1"/>
      <protection locked="0"/>
    </xf>
    <xf numFmtId="174" fontId="97" fillId="0" borderId="0" xfId="74" applyNumberFormat="1" applyFont="1" applyFill="1" applyBorder="1" applyAlignment="1" applyProtection="1">
      <alignment vertical="center"/>
      <protection locked="0"/>
    </xf>
    <xf numFmtId="0" fontId="100" fillId="0" borderId="0" xfId="74" applyFont="1" applyFill="1" applyBorder="1" applyAlignment="1" applyProtection="1">
      <alignment vertical="center"/>
      <protection locked="0"/>
    </xf>
    <xf numFmtId="0" fontId="99" fillId="0" borderId="0" xfId="74" applyFont="1" applyFill="1" applyBorder="1" applyAlignment="1" applyProtection="1">
      <alignment horizontal="right" vertical="center"/>
      <protection locked="0"/>
    </xf>
    <xf numFmtId="0" fontId="101" fillId="0" borderId="0" xfId="0" applyFont="1"/>
    <xf numFmtId="0" fontId="100" fillId="0" borderId="0" xfId="74" applyFont="1" applyAlignment="1">
      <alignment vertical="center" wrapText="1"/>
    </xf>
    <xf numFmtId="174" fontId="100" fillId="60" borderId="25" xfId="74" applyNumberFormat="1" applyFont="1" applyFill="1" applyBorder="1" applyAlignment="1" applyProtection="1">
      <alignment vertical="center"/>
      <protection locked="0"/>
    </xf>
    <xf numFmtId="174" fontId="100" fillId="0" borderId="0" xfId="74" applyNumberFormat="1" applyFont="1" applyFill="1" applyBorder="1" applyAlignment="1" applyProtection="1">
      <alignment vertical="center"/>
      <protection locked="0"/>
    </xf>
    <xf numFmtId="0" fontId="99" fillId="15" borderId="0" xfId="74" applyFont="1" applyFill="1" applyBorder="1" applyAlignment="1" applyProtection="1">
      <alignment horizontal="right" vertical="center"/>
      <protection locked="0"/>
    </xf>
    <xf numFmtId="174" fontId="100" fillId="58" borderId="0" xfId="74" applyNumberFormat="1" applyFont="1" applyFill="1" applyBorder="1" applyAlignment="1" applyProtection="1">
      <alignment vertical="center"/>
      <protection locked="0"/>
    </xf>
    <xf numFmtId="177" fontId="17" fillId="15" borderId="0" xfId="1" applyNumberFormat="1" applyFont="1" applyFill="1" applyBorder="1" applyAlignment="1" applyProtection="1">
      <protection locked="0"/>
    </xf>
    <xf numFmtId="0" fontId="99" fillId="0" borderId="0" xfId="74" applyFont="1" applyFill="1" applyBorder="1" applyAlignment="1" applyProtection="1">
      <alignment vertical="center" wrapText="1"/>
      <protection locked="0"/>
    </xf>
    <xf numFmtId="177" fontId="103" fillId="0" borderId="0" xfId="79" applyNumberFormat="1" applyFont="1" applyFill="1" applyBorder="1" applyAlignment="1" applyProtection="1">
      <alignment vertical="center"/>
    </xf>
    <xf numFmtId="177" fontId="99" fillId="60" borderId="25" xfId="1" applyNumberFormat="1" applyFont="1" applyFill="1" applyBorder="1" applyAlignment="1" applyProtection="1">
      <alignment vertical="center"/>
    </xf>
    <xf numFmtId="177" fontId="99" fillId="0" borderId="0" xfId="1" applyNumberFormat="1" applyFont="1" applyFill="1" applyBorder="1" applyAlignment="1" applyProtection="1">
      <alignment vertical="center"/>
    </xf>
    <xf numFmtId="174" fontId="17" fillId="15" borderId="0" xfId="74" applyNumberFormat="1" applyFont="1" applyFill="1" applyBorder="1" applyAlignment="1" applyProtection="1">
      <protection locked="0"/>
    </xf>
    <xf numFmtId="177" fontId="99" fillId="58" borderId="0" xfId="79" applyNumberFormat="1" applyFont="1" applyFill="1" applyBorder="1" applyAlignment="1" applyProtection="1">
      <alignment vertical="center"/>
    </xf>
    <xf numFmtId="176" fontId="99" fillId="0" borderId="0" xfId="328" applyNumberFormat="1" applyFont="1" applyFill="1" applyBorder="1" applyAlignment="1" applyProtection="1">
      <alignment vertical="center"/>
      <protection locked="0"/>
    </xf>
    <xf numFmtId="174" fontId="103" fillId="0" borderId="0" xfId="74" applyNumberFormat="1" applyFont="1" applyFill="1" applyBorder="1" applyAlignment="1" applyProtection="1">
      <alignment horizontal="right" vertical="center"/>
      <protection locked="0"/>
    </xf>
    <xf numFmtId="174" fontId="97" fillId="57" borderId="25" xfId="74" applyNumberFormat="1" applyFont="1" applyFill="1" applyBorder="1" applyAlignment="1" applyProtection="1">
      <alignment vertical="center"/>
      <protection locked="0"/>
    </xf>
    <xf numFmtId="174" fontId="97" fillId="57" borderId="0" xfId="74" applyNumberFormat="1" applyFont="1" applyFill="1" applyBorder="1" applyAlignment="1" applyProtection="1">
      <alignment vertical="center"/>
      <protection locked="0"/>
    </xf>
    <xf numFmtId="176" fontId="103" fillId="57" borderId="0" xfId="75" applyNumberFormat="1" applyFont="1" applyFill="1" applyBorder="1" applyAlignment="1" applyProtection="1">
      <alignment horizontal="right" vertical="center"/>
      <protection locked="0"/>
    </xf>
    <xf numFmtId="174" fontId="97" fillId="58" borderId="0" xfId="74" applyNumberFormat="1" applyFont="1" applyFill="1" applyBorder="1" applyAlignment="1" applyProtection="1">
      <alignment vertical="center"/>
      <protection locked="0"/>
    </xf>
    <xf numFmtId="0" fontId="103" fillId="0" borderId="0" xfId="74" applyFont="1" applyFill="1" applyBorder="1" applyAlignment="1" applyProtection="1">
      <alignment vertical="center"/>
      <protection locked="0"/>
    </xf>
    <xf numFmtId="177" fontId="103" fillId="60" borderId="25" xfId="1" applyNumberFormat="1" applyFont="1" applyFill="1" applyBorder="1" applyAlignment="1" applyProtection="1">
      <alignment vertical="center"/>
      <protection locked="0"/>
    </xf>
    <xf numFmtId="177" fontId="103" fillId="0" borderId="0" xfId="1" applyNumberFormat="1" applyFont="1" applyFill="1" applyBorder="1" applyAlignment="1" applyProtection="1">
      <alignment vertical="center"/>
      <protection locked="0"/>
    </xf>
    <xf numFmtId="174" fontId="103" fillId="15" borderId="0" xfId="74" applyNumberFormat="1" applyFont="1" applyFill="1" applyBorder="1" applyAlignment="1" applyProtection="1">
      <alignment horizontal="right" vertical="center"/>
      <protection locked="0"/>
    </xf>
    <xf numFmtId="177" fontId="103" fillId="0" borderId="25" xfId="1" applyNumberFormat="1" applyFont="1" applyFill="1" applyBorder="1" applyAlignment="1" applyProtection="1">
      <alignment vertical="center"/>
      <protection locked="0"/>
    </xf>
    <xf numFmtId="0" fontId="105" fillId="0" borderId="0" xfId="74" applyFont="1" applyFill="1" applyBorder="1" applyAlignment="1" applyProtection="1">
      <alignment vertical="center"/>
      <protection locked="0"/>
    </xf>
    <xf numFmtId="0" fontId="97" fillId="0" borderId="0" xfId="74" applyFont="1" applyFill="1" applyBorder="1" applyAlignment="1" applyProtection="1">
      <alignment vertical="center"/>
      <protection locked="0"/>
    </xf>
    <xf numFmtId="0" fontId="103" fillId="0" borderId="0" xfId="74" applyFont="1" applyFill="1" applyBorder="1" applyAlignment="1" applyProtection="1">
      <alignment horizontal="right" vertical="center"/>
      <protection locked="0"/>
    </xf>
    <xf numFmtId="2" fontId="97" fillId="59" borderId="0" xfId="74" applyNumberFormat="1" applyFont="1" applyFill="1" applyBorder="1" applyAlignment="1" applyProtection="1">
      <alignment vertical="center"/>
      <protection locked="0"/>
    </xf>
    <xf numFmtId="176" fontId="103" fillId="59" borderId="0" xfId="75" applyNumberFormat="1" applyFont="1" applyFill="1" applyBorder="1" applyAlignment="1" applyProtection="1">
      <alignment horizontal="right" vertical="center"/>
      <protection locked="0"/>
    </xf>
    <xf numFmtId="0" fontId="105" fillId="15" borderId="0" xfId="74" applyFont="1" applyFill="1" applyBorder="1" applyAlignment="1" applyProtection="1">
      <protection locked="0"/>
    </xf>
    <xf numFmtId="2" fontId="97" fillId="58" borderId="0" xfId="74" applyNumberFormat="1" applyFont="1" applyFill="1" applyBorder="1" applyAlignment="1" applyProtection="1">
      <alignment vertical="center"/>
      <protection locked="0"/>
    </xf>
    <xf numFmtId="0" fontId="57" fillId="58" borderId="0" xfId="74" applyFont="1" applyFill="1" applyBorder="1" applyAlignment="1" applyProtection="1">
      <alignment vertical="center"/>
      <protection locked="0"/>
    </xf>
    <xf numFmtId="0" fontId="59" fillId="58" borderId="0" xfId="74" applyFont="1" applyFill="1" applyBorder="1" applyAlignment="1" applyProtection="1">
      <alignment horizontal="right" vertical="center"/>
      <protection locked="0"/>
    </xf>
    <xf numFmtId="0" fontId="57" fillId="58" borderId="25" xfId="74" applyFont="1" applyFill="1" applyBorder="1" applyAlignment="1" applyProtection="1">
      <alignment vertical="center"/>
      <protection locked="0"/>
    </xf>
    <xf numFmtId="0" fontId="60" fillId="58" borderId="0" xfId="74" applyFont="1" applyFill="1" applyBorder="1" applyAlignment="1" applyProtection="1">
      <alignment vertical="center"/>
      <protection locked="0"/>
    </xf>
    <xf numFmtId="0" fontId="105" fillId="0" borderId="0" xfId="74" applyFont="1" applyFill="1" applyBorder="1" applyAlignment="1" applyProtection="1">
      <protection locked="0"/>
    </xf>
    <xf numFmtId="0" fontId="23" fillId="58" borderId="0" xfId="72" applyFont="1" applyFill="1" applyAlignment="1">
      <alignment vertical="center"/>
    </xf>
    <xf numFmtId="0" fontId="23" fillId="58" borderId="0" xfId="327" applyFont="1" applyFill="1" applyAlignment="1">
      <alignment vertical="center"/>
    </xf>
    <xf numFmtId="0" fontId="105" fillId="15" borderId="0" xfId="74" applyFont="1" applyFill="1" applyBorder="1" applyProtection="1">
      <protection locked="0"/>
    </xf>
    <xf numFmtId="0" fontId="17" fillId="58" borderId="0" xfId="74" applyFont="1" applyFill="1" applyBorder="1" applyAlignment="1" applyProtection="1">
      <alignment vertical="center"/>
      <protection locked="0"/>
    </xf>
    <xf numFmtId="2" fontId="57" fillId="58" borderId="0" xfId="74" applyNumberFormat="1" applyFont="1" applyFill="1" applyBorder="1" applyAlignment="1" applyProtection="1">
      <alignment vertical="center"/>
      <protection locked="0"/>
    </xf>
    <xf numFmtId="0" fontId="17" fillId="15" borderId="0" xfId="74" applyFill="1" applyBorder="1" applyProtection="1">
      <protection locked="0"/>
    </xf>
    <xf numFmtId="0" fontId="17" fillId="58" borderId="0" xfId="74" applyFont="1" applyFill="1" applyAlignment="1" applyProtection="1">
      <alignment vertical="center"/>
      <protection locked="0"/>
    </xf>
    <xf numFmtId="0" fontId="57" fillId="0" borderId="0" xfId="74" applyFont="1" applyFill="1" applyBorder="1" applyAlignment="1" applyProtection="1">
      <alignment vertical="center"/>
      <protection locked="0"/>
    </xf>
    <xf numFmtId="0" fontId="59" fillId="0" borderId="0" xfId="74" applyFont="1" applyFill="1" applyBorder="1" applyAlignment="1" applyProtection="1">
      <alignment horizontal="right" vertical="center"/>
      <protection locked="0"/>
    </xf>
    <xf numFmtId="0" fontId="57" fillId="0" borderId="25" xfId="74" applyFont="1" applyFill="1" applyBorder="1" applyAlignment="1" applyProtection="1">
      <alignment vertical="center"/>
      <protection locked="0"/>
    </xf>
    <xf numFmtId="2" fontId="57" fillId="0" borderId="0" xfId="74" applyNumberFormat="1" applyFont="1" applyFill="1" applyBorder="1" applyAlignment="1" applyProtection="1">
      <alignment vertical="center"/>
      <protection locked="0"/>
    </xf>
    <xf numFmtId="176" fontId="59" fillId="0" borderId="0" xfId="328" applyNumberFormat="1" applyFont="1" applyFill="1" applyBorder="1" applyAlignment="1" applyProtection="1">
      <alignment horizontal="right" vertical="center"/>
      <protection locked="0"/>
    </xf>
    <xf numFmtId="0" fontId="17" fillId="15" borderId="0" xfId="74" applyFill="1" applyProtection="1">
      <protection locked="0"/>
    </xf>
    <xf numFmtId="0" fontId="24" fillId="15" borderId="0" xfId="74" applyFont="1" applyFill="1" applyAlignment="1" applyProtection="1">
      <alignment horizontal="right" vertical="center"/>
      <protection locked="0"/>
    </xf>
    <xf numFmtId="0" fontId="24" fillId="15" borderId="0" xfId="74" applyFont="1" applyFill="1" applyAlignment="1" applyProtection="1">
      <alignment horizontal="right"/>
      <protection locked="0"/>
    </xf>
    <xf numFmtId="0" fontId="17" fillId="15" borderId="25" xfId="74" applyFill="1" applyBorder="1" applyProtection="1">
      <protection locked="0"/>
    </xf>
    <xf numFmtId="0" fontId="0" fillId="0" borderId="25" xfId="0" applyBorder="1"/>
    <xf numFmtId="177" fontId="17" fillId="15" borderId="0" xfId="1" applyNumberFormat="1" applyFont="1" applyFill="1" applyAlignment="1" applyProtection="1">
      <protection locked="0"/>
    </xf>
    <xf numFmtId="0" fontId="17" fillId="58" borderId="0" xfId="72" applyFont="1" applyFill="1" applyAlignment="1">
      <alignment vertical="center"/>
    </xf>
    <xf numFmtId="0" fontId="17" fillId="15" borderId="0" xfId="74" applyFont="1" applyFill="1" applyAlignment="1" applyProtection="1">
      <alignment horizontal="left"/>
      <protection locked="0"/>
    </xf>
    <xf numFmtId="0" fontId="107" fillId="58" borderId="0" xfId="74" applyFont="1" applyFill="1" applyBorder="1" applyAlignment="1" applyProtection="1">
      <alignment horizontal="center" vertical="center"/>
      <protection locked="0"/>
    </xf>
    <xf numFmtId="0" fontId="105" fillId="58" borderId="0" xfId="74" applyFont="1" applyFill="1" applyBorder="1" applyProtection="1">
      <protection locked="0"/>
    </xf>
    <xf numFmtId="0" fontId="0" fillId="58" borderId="0" xfId="0" applyFill="1"/>
    <xf numFmtId="0" fontId="97" fillId="0" borderId="0" xfId="74" applyFont="1" applyFill="1" applyBorder="1" applyAlignment="1" applyProtection="1">
      <alignment horizontal="center" vertical="center" wrapText="1"/>
      <protection locked="0"/>
    </xf>
    <xf numFmtId="0" fontId="17" fillId="58" borderId="0" xfId="74" applyFill="1" applyBorder="1" applyProtection="1">
      <protection locked="0"/>
    </xf>
    <xf numFmtId="0" fontId="97" fillId="15" borderId="0" xfId="74" applyFont="1" applyFill="1" applyBorder="1" applyAlignment="1" applyProtection="1">
      <alignment vertical="center"/>
      <protection locked="0"/>
    </xf>
    <xf numFmtId="0" fontId="97" fillId="60" borderId="0" xfId="74" applyFont="1" applyFill="1" applyBorder="1" applyAlignment="1" applyProtection="1">
      <alignment horizontal="center" vertical="center" wrapText="1"/>
      <protection locked="0"/>
    </xf>
    <xf numFmtId="0" fontId="99" fillId="15" borderId="0" xfId="74" applyFont="1" applyFill="1" applyBorder="1" applyAlignment="1" applyProtection="1">
      <alignment horizontal="right" vertical="center" wrapText="1"/>
      <protection locked="0"/>
    </xf>
    <xf numFmtId="175" fontId="97" fillId="57" borderId="0" xfId="74" applyNumberFormat="1" applyFont="1" applyFill="1" applyBorder="1" applyAlignment="1" applyProtection="1">
      <alignment vertical="center"/>
      <protection locked="0"/>
    </xf>
    <xf numFmtId="176" fontId="103" fillId="57" borderId="0" xfId="328" applyNumberFormat="1" applyFont="1" applyFill="1" applyBorder="1" applyAlignment="1" applyProtection="1">
      <alignment horizontal="right" vertical="center"/>
      <protection locked="0"/>
    </xf>
    <xf numFmtId="176" fontId="103" fillId="0" borderId="0" xfId="328" applyNumberFormat="1" applyFont="1" applyFill="1" applyBorder="1" applyAlignment="1" applyProtection="1">
      <alignment vertical="center"/>
      <protection locked="0"/>
    </xf>
    <xf numFmtId="175" fontId="100" fillId="60" borderId="0" xfId="328" applyNumberFormat="1" applyFont="1" applyFill="1" applyBorder="1" applyAlignment="1" applyProtection="1">
      <alignment vertical="center"/>
      <protection locked="0"/>
    </xf>
    <xf numFmtId="174" fontId="100" fillId="15" borderId="0" xfId="328" applyNumberFormat="1" applyFont="1" applyFill="1" applyBorder="1" applyAlignment="1" applyProtection="1">
      <alignment vertical="center"/>
      <protection locked="0"/>
    </xf>
    <xf numFmtId="175" fontId="100" fillId="15" borderId="0" xfId="328" applyNumberFormat="1" applyFont="1" applyFill="1" applyBorder="1" applyAlignment="1" applyProtection="1">
      <alignment vertical="center"/>
      <protection locked="0"/>
    </xf>
    <xf numFmtId="176" fontId="99" fillId="60" borderId="0" xfId="328" applyNumberFormat="1" applyFont="1" applyFill="1" applyBorder="1" applyAlignment="1" applyProtection="1">
      <alignment vertical="center"/>
      <protection locked="0"/>
    </xf>
    <xf numFmtId="177" fontId="99" fillId="15" borderId="0" xfId="79" applyNumberFormat="1" applyFont="1" applyFill="1" applyBorder="1" applyAlignment="1" applyProtection="1">
      <alignment horizontal="right" vertical="center"/>
      <protection locked="0"/>
    </xf>
    <xf numFmtId="177" fontId="99" fillId="0" borderId="0" xfId="79" applyNumberFormat="1" applyFont="1" applyFill="1" applyBorder="1" applyAlignment="1" applyProtection="1">
      <alignment vertical="center"/>
      <protection locked="0"/>
    </xf>
    <xf numFmtId="175" fontId="97" fillId="57" borderId="0" xfId="328" applyNumberFormat="1" applyFont="1" applyFill="1" applyBorder="1" applyAlignment="1" applyProtection="1">
      <alignment vertical="center"/>
      <protection locked="0"/>
    </xf>
    <xf numFmtId="174" fontId="97" fillId="57" borderId="0" xfId="328" applyNumberFormat="1" applyFont="1" applyFill="1" applyBorder="1" applyAlignment="1" applyProtection="1">
      <alignment vertical="center"/>
      <protection locked="0"/>
    </xf>
    <xf numFmtId="176" fontId="103" fillId="60" borderId="0" xfId="328" applyNumberFormat="1" applyFont="1" applyFill="1" applyBorder="1" applyAlignment="1" applyProtection="1">
      <alignment vertical="center"/>
      <protection locked="0"/>
    </xf>
    <xf numFmtId="177" fontId="103" fillId="15" borderId="0" xfId="79" applyNumberFormat="1" applyFont="1" applyFill="1" applyBorder="1" applyAlignment="1" applyProtection="1">
      <alignment horizontal="right" vertical="center"/>
      <protection locked="0"/>
    </xf>
    <xf numFmtId="177" fontId="103" fillId="0" borderId="0" xfId="79" applyNumberFormat="1" applyFont="1" applyFill="1" applyBorder="1" applyAlignment="1" applyProtection="1">
      <alignment vertical="center"/>
      <protection locked="0"/>
    </xf>
    <xf numFmtId="175" fontId="100" fillId="15" borderId="0" xfId="328" applyNumberFormat="1" applyFont="1" applyFill="1" applyBorder="1" applyAlignment="1" applyProtection="1">
      <alignment horizontal="right" vertical="center"/>
      <protection locked="0"/>
    </xf>
    <xf numFmtId="0" fontId="97" fillId="57" borderId="0" xfId="74" applyFont="1" applyFill="1" applyBorder="1" applyAlignment="1" applyProtection="1">
      <alignment vertical="center"/>
      <protection locked="0"/>
    </xf>
    <xf numFmtId="0" fontId="103" fillId="15" borderId="0" xfId="74" applyFont="1" applyFill="1" applyBorder="1" applyAlignment="1" applyProtection="1">
      <alignment vertical="center"/>
      <protection locked="0"/>
    </xf>
    <xf numFmtId="177" fontId="103" fillId="60" borderId="0" xfId="79" applyNumberFormat="1" applyFont="1" applyFill="1" applyBorder="1" applyAlignment="1" applyProtection="1">
      <alignment vertical="center"/>
      <protection locked="0"/>
    </xf>
    <xf numFmtId="177" fontId="103" fillId="15" borderId="0" xfId="79" applyNumberFormat="1" applyFont="1" applyFill="1" applyBorder="1" applyAlignment="1" applyProtection="1">
      <alignment vertical="center"/>
      <protection locked="0"/>
    </xf>
    <xf numFmtId="0" fontId="100" fillId="15" borderId="0" xfId="74" applyFont="1" applyFill="1" applyBorder="1" applyAlignment="1" applyProtection="1">
      <protection locked="0"/>
    </xf>
    <xf numFmtId="0" fontId="100" fillId="15" borderId="0" xfId="74" applyFont="1" applyFill="1" applyAlignment="1" applyProtection="1">
      <protection locked="0"/>
    </xf>
    <xf numFmtId="174" fontId="100" fillId="60" borderId="0" xfId="74" applyNumberFormat="1" applyFont="1" applyFill="1" applyBorder="1" applyAlignment="1" applyProtection="1">
      <alignment vertical="center"/>
      <protection locked="0"/>
    </xf>
    <xf numFmtId="177" fontId="99" fillId="60" borderId="0" xfId="79" applyNumberFormat="1" applyFont="1" applyFill="1" applyBorder="1" applyAlignment="1" applyProtection="1">
      <alignment vertical="center"/>
    </xf>
    <xf numFmtId="177" fontId="99" fillId="0" borderId="0" xfId="79" applyNumberFormat="1" applyFont="1" applyFill="1" applyBorder="1" applyAlignment="1" applyProtection="1">
      <alignment vertical="center"/>
    </xf>
    <xf numFmtId="0" fontId="108" fillId="15" borderId="0" xfId="74" applyFont="1" applyFill="1" applyBorder="1" applyAlignment="1" applyProtection="1">
      <alignment vertical="center"/>
      <protection locked="0"/>
    </xf>
    <xf numFmtId="0" fontId="108" fillId="15" borderId="0" xfId="74" applyFont="1" applyFill="1" applyAlignment="1" applyProtection="1">
      <alignment vertical="center"/>
      <protection locked="0"/>
    </xf>
    <xf numFmtId="0" fontId="103" fillId="58" borderId="0" xfId="74" applyFont="1" applyFill="1" applyBorder="1" applyAlignment="1" applyProtection="1">
      <alignment vertical="center" wrapText="1"/>
      <protection locked="0"/>
    </xf>
    <xf numFmtId="0" fontId="100" fillId="0" borderId="0" xfId="74" applyFont="1" applyFill="1" applyBorder="1" applyAlignment="1" applyProtection="1">
      <protection locked="0"/>
    </xf>
    <xf numFmtId="174" fontId="100" fillId="0" borderId="0" xfId="328" applyNumberFormat="1" applyFont="1" applyFill="1" applyBorder="1" applyAlignment="1" applyProtection="1">
      <alignment vertical="center"/>
      <protection locked="0"/>
    </xf>
    <xf numFmtId="174" fontId="99" fillId="0" borderId="0" xfId="328" applyNumberFormat="1" applyFont="1" applyFill="1" applyBorder="1" applyAlignment="1" applyProtection="1">
      <alignment horizontal="left" vertical="center"/>
      <protection locked="0"/>
    </xf>
    <xf numFmtId="174" fontId="100" fillId="0" borderId="0" xfId="328" applyNumberFormat="1" applyFont="1" applyFill="1" applyBorder="1" applyAlignment="1" applyProtection="1">
      <alignment horizontal="left" vertical="center"/>
      <protection locked="0"/>
    </xf>
    <xf numFmtId="174" fontId="99" fillId="0" borderId="0" xfId="328" applyNumberFormat="1" applyFont="1" applyFill="1" applyBorder="1" applyAlignment="1" applyProtection="1">
      <alignment horizontal="right" vertical="center"/>
      <protection locked="0"/>
    </xf>
    <xf numFmtId="0" fontId="108" fillId="15" borderId="0" xfId="74" applyFont="1" applyFill="1" applyBorder="1" applyAlignment="1" applyProtection="1">
      <protection locked="0"/>
    </xf>
    <xf numFmtId="0" fontId="108" fillId="15" borderId="0" xfId="74" applyFont="1" applyFill="1" applyAlignment="1" applyProtection="1">
      <protection locked="0"/>
    </xf>
    <xf numFmtId="0" fontId="97" fillId="59" borderId="0" xfId="74" applyFont="1" applyFill="1" applyBorder="1" applyAlignment="1" applyProtection="1">
      <alignment vertical="center"/>
      <protection locked="0"/>
    </xf>
    <xf numFmtId="176" fontId="103" fillId="59" borderId="0" xfId="328" applyNumberFormat="1" applyFont="1" applyFill="1" applyBorder="1" applyAlignment="1" applyProtection="1">
      <alignment horizontal="right" vertical="center"/>
      <protection locked="0"/>
    </xf>
    <xf numFmtId="175" fontId="0" fillId="0" borderId="0" xfId="0" applyNumberFormat="1"/>
    <xf numFmtId="0" fontId="17" fillId="15" borderId="0" xfId="68" applyFont="1" applyFill="1" applyBorder="1" applyAlignment="1">
      <alignment vertical="center" wrapText="1"/>
    </xf>
    <xf numFmtId="0" fontId="0" fillId="15" borderId="0" xfId="68" applyFont="1" applyFill="1" applyBorder="1" applyAlignment="1">
      <alignment vertical="center" wrapText="1"/>
    </xf>
    <xf numFmtId="0" fontId="0" fillId="15" borderId="0" xfId="0" applyFont="1" applyFill="1" applyBorder="1" applyAlignment="1">
      <alignment horizontal="left" vertical="center" indent="1"/>
    </xf>
    <xf numFmtId="0" fontId="0" fillId="58" borderId="0" xfId="68" applyFont="1" applyFill="1" applyBorder="1" applyAlignment="1">
      <alignment vertical="center" wrapText="1"/>
    </xf>
    <xf numFmtId="176" fontId="99" fillId="60" borderId="25" xfId="328" applyNumberFormat="1" applyFont="1" applyFill="1" applyBorder="1" applyAlignment="1" applyProtection="1">
      <alignment vertical="center"/>
      <protection locked="0"/>
    </xf>
    <xf numFmtId="175" fontId="100" fillId="60" borderId="25" xfId="328" applyNumberFormat="1" applyFont="1" applyFill="1" applyBorder="1" applyAlignment="1" applyProtection="1">
      <alignment vertical="center"/>
      <protection locked="0"/>
    </xf>
    <xf numFmtId="0" fontId="97" fillId="57" borderId="0" xfId="74" applyFont="1" applyFill="1" applyBorder="1" applyAlignment="1" applyProtection="1">
      <alignment horizontal="center" vertical="center" wrapText="1"/>
      <protection locked="0"/>
    </xf>
    <xf numFmtId="0" fontId="107" fillId="58" borderId="0" xfId="74" applyFont="1" applyFill="1" applyBorder="1" applyAlignment="1" applyProtection="1">
      <alignment horizontal="center" vertical="center" wrapText="1"/>
      <protection locked="0"/>
    </xf>
    <xf numFmtId="175" fontId="97" fillId="57" borderId="25" xfId="74" applyNumberFormat="1" applyFont="1" applyFill="1" applyBorder="1" applyAlignment="1" applyProtection="1">
      <alignment vertical="center"/>
      <protection locked="0"/>
    </xf>
    <xf numFmtId="174" fontId="97" fillId="57" borderId="25" xfId="328" applyNumberFormat="1" applyFont="1" applyFill="1" applyBorder="1" applyAlignment="1" applyProtection="1">
      <alignment vertical="center"/>
      <protection locked="0"/>
    </xf>
    <xf numFmtId="176" fontId="103" fillId="60" borderId="25" xfId="328" applyNumberFormat="1" applyFont="1" applyFill="1" applyBorder="1" applyAlignment="1" applyProtection="1">
      <alignment vertical="center"/>
      <protection locked="0"/>
    </xf>
    <xf numFmtId="189" fontId="103" fillId="57" borderId="0" xfId="328" applyNumberFormat="1" applyFont="1" applyFill="1" applyBorder="1" applyAlignment="1" applyProtection="1">
      <alignment horizontal="right" vertical="center"/>
      <protection locked="0"/>
    </xf>
    <xf numFmtId="177" fontId="103" fillId="60" borderId="25" xfId="79" applyNumberFormat="1" applyFont="1" applyFill="1" applyBorder="1" applyAlignment="1" applyProtection="1">
      <alignment vertical="center"/>
      <protection locked="0"/>
    </xf>
    <xf numFmtId="0" fontId="100" fillId="0" borderId="0" xfId="0" applyFont="1"/>
    <xf numFmtId="177" fontId="99" fillId="58" borderId="0" xfId="1" applyNumberFormat="1" applyFont="1" applyFill="1" applyBorder="1" applyAlignment="1" applyProtection="1">
      <alignment vertical="center"/>
    </xf>
    <xf numFmtId="0" fontId="17" fillId="58" borderId="0" xfId="327" applyFont="1" applyFill="1" applyAlignment="1">
      <alignment horizontal="left" vertical="center" wrapText="1"/>
    </xf>
    <xf numFmtId="0" fontId="0" fillId="0" borderId="0" xfId="0" applyAlignment="1">
      <alignment horizontal="left" vertical="center"/>
    </xf>
    <xf numFmtId="0" fontId="97" fillId="58" borderId="0" xfId="74" applyFont="1" applyFill="1" applyBorder="1" applyAlignment="1" applyProtection="1">
      <alignment horizontal="left" vertical="center" wrapText="1"/>
      <protection locked="0"/>
    </xf>
    <xf numFmtId="0" fontId="101" fillId="58" borderId="0" xfId="0" applyFont="1" applyFill="1" applyAlignment="1">
      <alignment horizontal="left" vertical="center" wrapText="1"/>
    </xf>
    <xf numFmtId="0" fontId="97" fillId="59" borderId="27" xfId="74" applyFont="1" applyFill="1" applyBorder="1" applyAlignment="1" applyProtection="1">
      <alignment horizontal="left" vertical="center"/>
      <protection locked="0"/>
    </xf>
    <xf numFmtId="0" fontId="101" fillId="0" borderId="27" xfId="0" applyFont="1" applyBorder="1" applyAlignment="1">
      <alignment horizontal="left" vertical="center"/>
    </xf>
    <xf numFmtId="0" fontId="101" fillId="0" borderId="28" xfId="0" applyFont="1" applyBorder="1" applyAlignment="1">
      <alignment horizontal="left" vertical="center"/>
    </xf>
    <xf numFmtId="0" fontId="17" fillId="0" borderId="0" xfId="72" applyFont="1" applyFill="1" applyAlignment="1">
      <alignment horizontal="left" vertical="center"/>
    </xf>
    <xf numFmtId="174" fontId="97" fillId="58" borderId="0" xfId="74" applyNumberFormat="1" applyFont="1" applyFill="1" applyBorder="1" applyAlignment="1" applyProtection="1">
      <alignment horizontal="left" vertical="center" wrapText="1"/>
      <protection locked="0"/>
    </xf>
    <xf numFmtId="174" fontId="97" fillId="57" borderId="0" xfId="74" applyNumberFormat="1" applyFont="1" applyFill="1" applyBorder="1" applyAlignment="1" applyProtection="1">
      <alignment horizontal="left" vertical="center" wrapText="1"/>
      <protection locked="0"/>
    </xf>
    <xf numFmtId="0" fontId="101" fillId="0" borderId="0" xfId="0" applyFont="1" applyAlignment="1">
      <alignment horizontal="left" vertical="center" wrapText="1"/>
    </xf>
    <xf numFmtId="0" fontId="103" fillId="58" borderId="0" xfId="74" applyFont="1" applyFill="1" applyBorder="1" applyAlignment="1" applyProtection="1">
      <alignment horizontal="left" vertical="center" wrapText="1"/>
      <protection locked="0"/>
    </xf>
    <xf numFmtId="0" fontId="101" fillId="58" borderId="0" xfId="0" applyFont="1" applyFill="1" applyAlignment="1">
      <alignment horizontal="left" vertical="center"/>
    </xf>
    <xf numFmtId="0" fontId="103" fillId="0" borderId="0" xfId="74" applyFont="1" applyFill="1" applyBorder="1" applyAlignment="1" applyProtection="1">
      <alignment horizontal="left" vertical="center" wrapText="1"/>
      <protection locked="0"/>
    </xf>
    <xf numFmtId="0" fontId="101" fillId="0" borderId="0" xfId="0" applyFont="1" applyAlignment="1">
      <alignment horizontal="left" vertical="center"/>
    </xf>
    <xf numFmtId="0" fontId="100" fillId="58" borderId="0" xfId="74" applyFont="1" applyFill="1" applyBorder="1" applyAlignment="1" applyProtection="1">
      <alignment horizontal="left" vertical="center" wrapText="1"/>
      <protection locked="0"/>
    </xf>
    <xf numFmtId="0" fontId="99" fillId="58" borderId="0" xfId="74" applyFont="1" applyFill="1" applyBorder="1" applyAlignment="1" applyProtection="1">
      <alignment horizontal="left" vertical="center" wrapText="1"/>
      <protection locked="0"/>
    </xf>
    <xf numFmtId="0" fontId="99" fillId="15" borderId="0" xfId="74" applyFont="1" applyFill="1" applyBorder="1" applyAlignment="1" applyProtection="1">
      <alignment horizontal="left" vertical="center" wrapText="1"/>
      <protection locked="0"/>
    </xf>
    <xf numFmtId="0" fontId="93" fillId="15" borderId="0" xfId="68" applyFont="1" applyFill="1" applyBorder="1" applyAlignment="1">
      <alignment horizontal="left" vertical="center" wrapText="1"/>
    </xf>
    <xf numFmtId="0" fontId="97" fillId="57" borderId="25" xfId="74" applyFont="1" applyFill="1" applyBorder="1" applyAlignment="1" applyProtection="1">
      <alignment horizontal="center" vertical="center" wrapText="1"/>
      <protection locked="0"/>
    </xf>
    <xf numFmtId="0" fontId="97" fillId="57" borderId="0" xfId="74" applyFont="1" applyFill="1" applyBorder="1" applyAlignment="1" applyProtection="1">
      <alignment horizontal="center" vertical="center" wrapText="1"/>
      <protection locked="0"/>
    </xf>
    <xf numFmtId="0" fontId="97" fillId="57" borderId="26" xfId="74" applyFont="1" applyFill="1" applyBorder="1" applyAlignment="1" applyProtection="1">
      <alignment horizontal="center" vertical="center" wrapText="1"/>
      <protection locked="0"/>
    </xf>
    <xf numFmtId="0" fontId="97" fillId="59" borderId="0" xfId="74" applyFont="1" applyFill="1" applyBorder="1" applyAlignment="1" applyProtection="1">
      <alignment horizontal="left" vertical="center" wrapText="1"/>
      <protection locked="0"/>
    </xf>
    <xf numFmtId="0" fontId="107" fillId="58" borderId="0" xfId="74" applyFont="1" applyFill="1" applyBorder="1" applyAlignment="1" applyProtection="1">
      <alignment horizontal="center" vertical="center" wrapText="1"/>
      <protection locked="0"/>
    </xf>
    <xf numFmtId="0" fontId="85" fillId="0" borderId="0" xfId="0" applyFont="1" applyAlignment="1">
      <alignment horizontal="left" vertical="center"/>
    </xf>
    <xf numFmtId="0" fontId="100" fillId="58" borderId="0" xfId="0" applyFont="1" applyFill="1" applyAlignment="1">
      <alignment horizontal="left" vertical="center" wrapText="1"/>
    </xf>
    <xf numFmtId="0" fontId="100" fillId="0" borderId="0" xfId="0" applyFont="1" applyAlignment="1">
      <alignment horizontal="left" vertical="center" wrapText="1"/>
    </xf>
    <xf numFmtId="0" fontId="100" fillId="58" borderId="0" xfId="0" applyFont="1" applyFill="1" applyAlignment="1">
      <alignment horizontal="left" vertical="center"/>
    </xf>
    <xf numFmtId="0" fontId="100" fillId="0" borderId="0" xfId="0" applyFont="1" applyAlignment="1">
      <alignment horizontal="left" vertical="center"/>
    </xf>
    <xf numFmtId="0" fontId="97" fillId="59" borderId="28" xfId="74" applyFont="1" applyFill="1" applyBorder="1" applyAlignment="1" applyProtection="1">
      <alignment horizontal="left" vertical="center"/>
      <protection locked="0"/>
    </xf>
    <xf numFmtId="0" fontId="23" fillId="0" borderId="0" xfId="68" quotePrefix="1" applyFont="1" applyFill="1" applyAlignment="1">
      <alignment horizontal="left" vertical="top" wrapText="1"/>
    </xf>
    <xf numFmtId="17" fontId="22" fillId="57" borderId="0" xfId="68" quotePrefix="1" applyNumberFormat="1" applyFont="1" applyFill="1" applyBorder="1" applyAlignment="1">
      <alignment horizontal="right" vertical="center" wrapText="1"/>
    </xf>
    <xf numFmtId="17" fontId="22" fillId="57" borderId="24" xfId="68" quotePrefix="1" applyNumberFormat="1" applyFont="1" applyFill="1" applyBorder="1" applyAlignment="1">
      <alignment horizontal="right" vertical="center" wrapText="1"/>
    </xf>
    <xf numFmtId="0" fontId="65" fillId="0" borderId="0" xfId="72" applyFont="1" applyFill="1" applyAlignment="1">
      <alignment horizontal="left" vertical="center"/>
    </xf>
    <xf numFmtId="0" fontId="65" fillId="0" borderId="0" xfId="68" applyFont="1" applyFill="1" applyAlignment="1">
      <alignment vertical="top" wrapText="1"/>
    </xf>
    <xf numFmtId="0" fontId="56" fillId="15" borderId="0" xfId="68" applyFont="1" applyFill="1" applyBorder="1" applyAlignment="1">
      <alignment horizontal="left" vertical="center" wrapText="1"/>
    </xf>
    <xf numFmtId="0" fontId="65" fillId="58" borderId="0" xfId="68" applyFont="1" applyFill="1" applyAlignment="1">
      <alignment horizontal="left" vertical="center" wrapText="1"/>
    </xf>
    <xf numFmtId="0" fontId="65" fillId="15" borderId="0" xfId="68" applyFont="1" applyFill="1" applyAlignment="1">
      <alignment wrapText="1"/>
    </xf>
    <xf numFmtId="0" fontId="67" fillId="0" borderId="0" xfId="0" applyFont="1" applyAlignment="1">
      <alignment wrapText="1"/>
    </xf>
    <xf numFmtId="0" fontId="17" fillId="0" borderId="0" xfId="68" applyFont="1" applyFill="1" applyAlignment="1">
      <alignment vertical="top" wrapText="1"/>
    </xf>
  </cellXfs>
  <cellStyles count="329">
    <cellStyle name="%" xfId="6" xr:uid="{00000000-0005-0000-0000-000000000000}"/>
    <cellStyle name="% 2" xfId="7" xr:uid="{00000000-0005-0000-0000-000001000000}"/>
    <cellStyle name="% 2 2" xfId="8" xr:uid="{00000000-0005-0000-0000-000002000000}"/>
    <cellStyle name="% 3" xfId="103" xr:uid="{00000000-0005-0000-0000-000003000000}"/>
    <cellStyle name="%_20F" xfId="104" xr:uid="{00000000-0005-0000-0000-000004000000}"/>
    <cellStyle name="%_D29" xfId="105" xr:uid="{00000000-0005-0000-0000-000005000000}"/>
    <cellStyle name="%_D30" xfId="106" xr:uid="{00000000-0005-0000-0000-000006000000}"/>
    <cellStyle name="%_P&amp;L conso Q" xfId="107" xr:uid="{00000000-0005-0000-0000-000007000000}"/>
    <cellStyle name="%_Passage" xfId="108" xr:uid="{00000000-0005-0000-0000-000008000000}"/>
    <cellStyle name="_Column1" xfId="9" xr:uid="{00000000-0005-0000-0000-000009000000}"/>
    <cellStyle name="_Column1 2" xfId="10" xr:uid="{00000000-0005-0000-0000-00000A000000}"/>
    <cellStyle name="_Column2" xfId="11" xr:uid="{00000000-0005-0000-0000-00000B000000}"/>
    <cellStyle name="_Column3" xfId="12" xr:uid="{00000000-0005-0000-0000-00000C000000}"/>
    <cellStyle name="_Column4" xfId="13" xr:uid="{00000000-0005-0000-0000-00000D000000}"/>
    <cellStyle name="_Column5" xfId="14" xr:uid="{00000000-0005-0000-0000-00000E000000}"/>
    <cellStyle name="_Column6" xfId="15" xr:uid="{00000000-0005-0000-0000-00000F000000}"/>
    <cellStyle name="_Column7" xfId="16" xr:uid="{00000000-0005-0000-0000-000010000000}"/>
    <cellStyle name="_Column7 2" xfId="109" xr:uid="{00000000-0005-0000-0000-000011000000}"/>
    <cellStyle name="_Data" xfId="17" xr:uid="{00000000-0005-0000-0000-000012000000}"/>
    <cellStyle name="_Data 2" xfId="18" xr:uid="{00000000-0005-0000-0000-000013000000}"/>
    <cellStyle name="_Header" xfId="19" xr:uid="{00000000-0005-0000-0000-000014000000}"/>
    <cellStyle name="_Row1" xfId="20" xr:uid="{00000000-0005-0000-0000-000015000000}"/>
    <cellStyle name="_Row1 2" xfId="21" xr:uid="{00000000-0005-0000-0000-000016000000}"/>
    <cellStyle name="_Row2" xfId="22" xr:uid="{00000000-0005-0000-0000-000017000000}"/>
    <cellStyle name="_Row3" xfId="23" xr:uid="{00000000-0005-0000-0000-000018000000}"/>
    <cellStyle name="_Row4" xfId="24" xr:uid="{00000000-0005-0000-0000-000019000000}"/>
    <cellStyle name="_Row5" xfId="25" xr:uid="{00000000-0005-0000-0000-00001A000000}"/>
    <cellStyle name="_Row6" xfId="26" xr:uid="{00000000-0005-0000-0000-00001B000000}"/>
    <cellStyle name="_Row7" xfId="27" xr:uid="{00000000-0005-0000-0000-00001C000000}"/>
    <cellStyle name="_Row7 2" xfId="110" xr:uid="{00000000-0005-0000-0000-00001D000000}"/>
    <cellStyle name="20 % - Accent1" xfId="28" xr:uid="{00000000-0005-0000-0000-00001E000000}"/>
    <cellStyle name="20 % - Accent1 2" xfId="111" xr:uid="{00000000-0005-0000-0000-00001F000000}"/>
    <cellStyle name="20 % - Accent1 3" xfId="112" xr:uid="{00000000-0005-0000-0000-000020000000}"/>
    <cellStyle name="20 % - Accent1_Balance Sheet EN" xfId="291" xr:uid="{00000000-0005-0000-0000-000021000000}"/>
    <cellStyle name="20 % - Accent2" xfId="29" xr:uid="{00000000-0005-0000-0000-000022000000}"/>
    <cellStyle name="20 % - Accent2 2" xfId="113" xr:uid="{00000000-0005-0000-0000-000023000000}"/>
    <cellStyle name="20 % - Accent2 3" xfId="114" xr:uid="{00000000-0005-0000-0000-000024000000}"/>
    <cellStyle name="20 % - Accent2_Balance Sheet EN" xfId="292" xr:uid="{00000000-0005-0000-0000-000025000000}"/>
    <cellStyle name="20 % - Accent3" xfId="30" xr:uid="{00000000-0005-0000-0000-000026000000}"/>
    <cellStyle name="20 % - Accent3 2" xfId="115" xr:uid="{00000000-0005-0000-0000-000027000000}"/>
    <cellStyle name="20 % - Accent3 3" xfId="116" xr:uid="{00000000-0005-0000-0000-000028000000}"/>
    <cellStyle name="20 % - Accent3_Balance Sheet EN" xfId="293" xr:uid="{00000000-0005-0000-0000-000029000000}"/>
    <cellStyle name="20 % - Accent4" xfId="31" xr:uid="{00000000-0005-0000-0000-00002A000000}"/>
    <cellStyle name="20 % - Accent4 2" xfId="117" xr:uid="{00000000-0005-0000-0000-00002B000000}"/>
    <cellStyle name="20 % - Accent4 3" xfId="118" xr:uid="{00000000-0005-0000-0000-00002C000000}"/>
    <cellStyle name="20 % - Accent4_Balance Sheet EN" xfId="294" xr:uid="{00000000-0005-0000-0000-00002D000000}"/>
    <cellStyle name="20 % - Accent5" xfId="32" xr:uid="{00000000-0005-0000-0000-00002E000000}"/>
    <cellStyle name="20 % - Accent5 2" xfId="119" xr:uid="{00000000-0005-0000-0000-00002F000000}"/>
    <cellStyle name="20 % - Accent5 3" xfId="120" xr:uid="{00000000-0005-0000-0000-000030000000}"/>
    <cellStyle name="20 % - Accent5_Balance Sheet EN" xfId="295" xr:uid="{00000000-0005-0000-0000-000031000000}"/>
    <cellStyle name="20 % - Accent6" xfId="33" xr:uid="{00000000-0005-0000-0000-000032000000}"/>
    <cellStyle name="20 % - Accent6 2" xfId="121" xr:uid="{00000000-0005-0000-0000-000033000000}"/>
    <cellStyle name="20 % - Accent6 3" xfId="122" xr:uid="{00000000-0005-0000-0000-000034000000}"/>
    <cellStyle name="20 % - Accent6_Balance Sheet EN" xfId="296" xr:uid="{00000000-0005-0000-0000-000035000000}"/>
    <cellStyle name="20% - Accent1" xfId="257" xr:uid="{00000000-0005-0000-0000-000036000000}"/>
    <cellStyle name="20% - Accent2" xfId="258" xr:uid="{00000000-0005-0000-0000-000037000000}"/>
    <cellStyle name="20% - Accent3" xfId="259" xr:uid="{00000000-0005-0000-0000-000038000000}"/>
    <cellStyle name="20% - Accent4" xfId="260" xr:uid="{00000000-0005-0000-0000-000039000000}"/>
    <cellStyle name="20% - Accent5" xfId="261" xr:uid="{00000000-0005-0000-0000-00003A000000}"/>
    <cellStyle name="20% - Accent6" xfId="262" xr:uid="{00000000-0005-0000-0000-00003B000000}"/>
    <cellStyle name="40 % - Accent1" xfId="34" xr:uid="{00000000-0005-0000-0000-00003C000000}"/>
    <cellStyle name="40 % - Accent1 2" xfId="123" xr:uid="{00000000-0005-0000-0000-00003D000000}"/>
    <cellStyle name="40 % - Accent1 3" xfId="124" xr:uid="{00000000-0005-0000-0000-00003E000000}"/>
    <cellStyle name="40 % - Accent1_Balance Sheet EN" xfId="297" xr:uid="{00000000-0005-0000-0000-00003F000000}"/>
    <cellStyle name="40 % - Accent2" xfId="35" xr:uid="{00000000-0005-0000-0000-000040000000}"/>
    <cellStyle name="40 % - Accent2 2" xfId="125" xr:uid="{00000000-0005-0000-0000-000041000000}"/>
    <cellStyle name="40 % - Accent2 3" xfId="126" xr:uid="{00000000-0005-0000-0000-000042000000}"/>
    <cellStyle name="40 % - Accent2_Balance Sheet EN" xfId="298" xr:uid="{00000000-0005-0000-0000-000043000000}"/>
    <cellStyle name="40 % - Accent3" xfId="36" xr:uid="{00000000-0005-0000-0000-000044000000}"/>
    <cellStyle name="40 % - Accent3 2" xfId="127" xr:uid="{00000000-0005-0000-0000-000045000000}"/>
    <cellStyle name="40 % - Accent3 3" xfId="128" xr:uid="{00000000-0005-0000-0000-000046000000}"/>
    <cellStyle name="40 % - Accent3_Balance Sheet EN" xfId="299" xr:uid="{00000000-0005-0000-0000-000047000000}"/>
    <cellStyle name="40 % - Accent4" xfId="37" xr:uid="{00000000-0005-0000-0000-000048000000}"/>
    <cellStyle name="40 % - Accent4 2" xfId="129" xr:uid="{00000000-0005-0000-0000-000049000000}"/>
    <cellStyle name="40 % - Accent4 3" xfId="130" xr:uid="{00000000-0005-0000-0000-00004A000000}"/>
    <cellStyle name="40 % - Accent4_Balance Sheet EN" xfId="300" xr:uid="{00000000-0005-0000-0000-00004B000000}"/>
    <cellStyle name="40 % - Accent5" xfId="38" xr:uid="{00000000-0005-0000-0000-00004C000000}"/>
    <cellStyle name="40 % - Accent5 2" xfId="131" xr:uid="{00000000-0005-0000-0000-00004D000000}"/>
    <cellStyle name="40 % - Accent5 3" xfId="132" xr:uid="{00000000-0005-0000-0000-00004E000000}"/>
    <cellStyle name="40 % - Accent5_Balance Sheet EN" xfId="301" xr:uid="{00000000-0005-0000-0000-00004F000000}"/>
    <cellStyle name="40 % - Accent6" xfId="39" xr:uid="{00000000-0005-0000-0000-000050000000}"/>
    <cellStyle name="40 % - Accent6 2" xfId="133" xr:uid="{00000000-0005-0000-0000-000051000000}"/>
    <cellStyle name="40 % - Accent6 3" xfId="134" xr:uid="{00000000-0005-0000-0000-000052000000}"/>
    <cellStyle name="40 % - Accent6_Balance Sheet EN" xfId="302" xr:uid="{00000000-0005-0000-0000-000053000000}"/>
    <cellStyle name="40% - Accent1" xfId="263" xr:uid="{00000000-0005-0000-0000-000054000000}"/>
    <cellStyle name="40% - Accent2" xfId="264" xr:uid="{00000000-0005-0000-0000-000055000000}"/>
    <cellStyle name="40% - Accent3" xfId="265" xr:uid="{00000000-0005-0000-0000-000056000000}"/>
    <cellStyle name="40% - Accent4" xfId="266" xr:uid="{00000000-0005-0000-0000-000057000000}"/>
    <cellStyle name="40% - Accent5" xfId="267" xr:uid="{00000000-0005-0000-0000-000058000000}"/>
    <cellStyle name="40% - Accent6" xfId="268" xr:uid="{00000000-0005-0000-0000-000059000000}"/>
    <cellStyle name="49" xfId="40" xr:uid="{00000000-0005-0000-0000-00005A000000}"/>
    <cellStyle name="60 % - Accent1" xfId="41" xr:uid="{00000000-0005-0000-0000-00005B000000}"/>
    <cellStyle name="60 % - Accent1 2" xfId="135" xr:uid="{00000000-0005-0000-0000-00005C000000}"/>
    <cellStyle name="60 % - Accent1 3" xfId="136" xr:uid="{00000000-0005-0000-0000-00005D000000}"/>
    <cellStyle name="60 % - Accent1_Balance Sheet EN" xfId="303" xr:uid="{00000000-0005-0000-0000-00005E000000}"/>
    <cellStyle name="60 % - Accent2" xfId="42" xr:uid="{00000000-0005-0000-0000-00005F000000}"/>
    <cellStyle name="60 % - Accent2 2" xfId="137" xr:uid="{00000000-0005-0000-0000-000060000000}"/>
    <cellStyle name="60 % - Accent2 3" xfId="138" xr:uid="{00000000-0005-0000-0000-000061000000}"/>
    <cellStyle name="60 % - Accent2_Balance Sheet EN" xfId="304" xr:uid="{00000000-0005-0000-0000-000062000000}"/>
    <cellStyle name="60 % - Accent3" xfId="43" xr:uid="{00000000-0005-0000-0000-000063000000}"/>
    <cellStyle name="60 % - Accent3 2" xfId="139" xr:uid="{00000000-0005-0000-0000-000064000000}"/>
    <cellStyle name="60 % - Accent3 3" xfId="140" xr:uid="{00000000-0005-0000-0000-000065000000}"/>
    <cellStyle name="60 % - Accent3_Balance Sheet EN" xfId="305" xr:uid="{00000000-0005-0000-0000-000066000000}"/>
    <cellStyle name="60 % - Accent4" xfId="44" xr:uid="{00000000-0005-0000-0000-000067000000}"/>
    <cellStyle name="60 % - Accent4 2" xfId="141" xr:uid="{00000000-0005-0000-0000-000068000000}"/>
    <cellStyle name="60 % - Accent4 3" xfId="142" xr:uid="{00000000-0005-0000-0000-000069000000}"/>
    <cellStyle name="60 % - Accent4_Balance Sheet EN" xfId="306" xr:uid="{00000000-0005-0000-0000-00006A000000}"/>
    <cellStyle name="60 % - Accent5" xfId="45" xr:uid="{00000000-0005-0000-0000-00006B000000}"/>
    <cellStyle name="60 % - Accent5 2" xfId="143" xr:uid="{00000000-0005-0000-0000-00006C000000}"/>
    <cellStyle name="60 % - Accent5 3" xfId="144" xr:uid="{00000000-0005-0000-0000-00006D000000}"/>
    <cellStyle name="60 % - Accent5_Balance Sheet EN" xfId="307" xr:uid="{00000000-0005-0000-0000-00006E000000}"/>
    <cellStyle name="60 % - Accent6" xfId="46" xr:uid="{00000000-0005-0000-0000-00006F000000}"/>
    <cellStyle name="60 % - Accent6 2" xfId="145" xr:uid="{00000000-0005-0000-0000-000070000000}"/>
    <cellStyle name="60 % - Accent6 3" xfId="146" xr:uid="{00000000-0005-0000-0000-000071000000}"/>
    <cellStyle name="60 % - Accent6_Balance Sheet EN" xfId="308" xr:uid="{00000000-0005-0000-0000-000072000000}"/>
    <cellStyle name="60% - Accent1" xfId="269" xr:uid="{00000000-0005-0000-0000-000073000000}"/>
    <cellStyle name="60% - Accent2" xfId="270" xr:uid="{00000000-0005-0000-0000-000074000000}"/>
    <cellStyle name="60% - Accent3" xfId="271" xr:uid="{00000000-0005-0000-0000-000075000000}"/>
    <cellStyle name="60% - Accent4" xfId="272" xr:uid="{00000000-0005-0000-0000-000076000000}"/>
    <cellStyle name="60% - Accent5" xfId="273" xr:uid="{00000000-0005-0000-0000-000077000000}"/>
    <cellStyle name="60% - Accent6" xfId="274" xr:uid="{00000000-0005-0000-0000-000078000000}"/>
    <cellStyle name="Accent1 2" xfId="147" xr:uid="{00000000-0005-0000-0000-000079000000}"/>
    <cellStyle name="Accent1 3" xfId="148" xr:uid="{00000000-0005-0000-0000-00007A000000}"/>
    <cellStyle name="Accent2 2" xfId="149" xr:uid="{00000000-0005-0000-0000-00007B000000}"/>
    <cellStyle name="Accent2 3" xfId="150" xr:uid="{00000000-0005-0000-0000-00007C000000}"/>
    <cellStyle name="Accent3 2" xfId="151" xr:uid="{00000000-0005-0000-0000-00007D000000}"/>
    <cellStyle name="Accent3 3" xfId="152" xr:uid="{00000000-0005-0000-0000-00007E000000}"/>
    <cellStyle name="Accent4 2" xfId="153" xr:uid="{00000000-0005-0000-0000-00007F000000}"/>
    <cellStyle name="Accent4 3" xfId="154" xr:uid="{00000000-0005-0000-0000-000080000000}"/>
    <cellStyle name="Accent5 2" xfId="155" xr:uid="{00000000-0005-0000-0000-000081000000}"/>
    <cellStyle name="Accent5 3" xfId="156" xr:uid="{00000000-0005-0000-0000-000082000000}"/>
    <cellStyle name="Accent6 2" xfId="157" xr:uid="{00000000-0005-0000-0000-000083000000}"/>
    <cellStyle name="Accent6 3" xfId="158" xr:uid="{00000000-0005-0000-0000-000084000000}"/>
    <cellStyle name="Avertissement" xfId="47" xr:uid="{00000000-0005-0000-0000-000085000000}"/>
    <cellStyle name="Avertissement 2" xfId="160" xr:uid="{00000000-0005-0000-0000-000086000000}"/>
    <cellStyle name="Avertissement_Reconciliation Q3" xfId="159" xr:uid="{00000000-0005-0000-0000-000087000000}"/>
    <cellStyle name="Bad" xfId="275" xr:uid="{00000000-0005-0000-0000-000088000000}"/>
    <cellStyle name="Besuchter Hyperlink" xfId="48" xr:uid="{00000000-0005-0000-0000-000089000000}"/>
    <cellStyle name="Calcul" xfId="49" xr:uid="{00000000-0005-0000-0000-00008A000000}"/>
    <cellStyle name="Calcul 2" xfId="161" xr:uid="{00000000-0005-0000-0000-00008B000000}"/>
    <cellStyle name="Calcul 3" xfId="162" xr:uid="{00000000-0005-0000-0000-00008C000000}"/>
    <cellStyle name="Calcul_Balance Sheet EN" xfId="309" xr:uid="{00000000-0005-0000-0000-00008D000000}"/>
    <cellStyle name="Calculation" xfId="276" xr:uid="{00000000-0005-0000-0000-00008E000000}"/>
    <cellStyle name="Cellule liée" xfId="50" xr:uid="{00000000-0005-0000-0000-00008F000000}"/>
    <cellStyle name="Cellule liée 2" xfId="164" xr:uid="{00000000-0005-0000-0000-000090000000}"/>
    <cellStyle name="Cellule liée_Reconciliation Q3" xfId="163" xr:uid="{00000000-0005-0000-0000-000091000000}"/>
    <cellStyle name="Check Cell" xfId="277" xr:uid="{00000000-0005-0000-0000-000092000000}"/>
    <cellStyle name="Comma" xfId="4" xr:uid="{00000000-0005-0000-0000-000093000000}"/>
    <cellStyle name="Comma [0]" xfId="5" xr:uid="{00000000-0005-0000-0000-000094000000}"/>
    <cellStyle name="Comma_20F" xfId="165" xr:uid="{00000000-0005-0000-0000-000095000000}"/>
    <cellStyle name="Commentaire" xfId="51" xr:uid="{00000000-0005-0000-0000-000096000000}"/>
    <cellStyle name="Commentaire 2" xfId="52" xr:uid="{00000000-0005-0000-0000-000097000000}"/>
    <cellStyle name="Commentaire 2 2" xfId="53" xr:uid="{00000000-0005-0000-0000-000098000000}"/>
    <cellStyle name="Commentaire 2_Balance Sheet EN" xfId="311" xr:uid="{00000000-0005-0000-0000-000099000000}"/>
    <cellStyle name="Commentaire 3" xfId="166" xr:uid="{00000000-0005-0000-0000-00009A000000}"/>
    <cellStyle name="Commentaire_Balance Sheet EN" xfId="310" xr:uid="{00000000-0005-0000-0000-00009B000000}"/>
    <cellStyle name="Currency" xfId="2" xr:uid="{00000000-0005-0000-0000-00009C000000}"/>
    <cellStyle name="Currency [0]" xfId="3" xr:uid="{00000000-0005-0000-0000-00009D000000}"/>
    <cellStyle name="Currency_20F" xfId="167" xr:uid="{00000000-0005-0000-0000-00009E000000}"/>
    <cellStyle name="Dezimal [0]_Abbreviations" xfId="54" xr:uid="{00000000-0005-0000-0000-00009F000000}"/>
    <cellStyle name="Dezimal_Abbreviations" xfId="55" xr:uid="{00000000-0005-0000-0000-0000A0000000}"/>
    <cellStyle name="Entrée" xfId="56" xr:uid="{00000000-0005-0000-0000-0000A1000000}"/>
    <cellStyle name="Entrée 2" xfId="168" xr:uid="{00000000-0005-0000-0000-0000A2000000}"/>
    <cellStyle name="Entrée 3" xfId="169" xr:uid="{00000000-0005-0000-0000-0000A3000000}"/>
    <cellStyle name="Entrée_Balance Sheet EN" xfId="312" xr:uid="{00000000-0005-0000-0000-0000A4000000}"/>
    <cellStyle name="Explanatory Text" xfId="278" xr:uid="{00000000-0005-0000-0000-0000A5000000}"/>
    <cellStyle name="Good" xfId="279" xr:uid="{00000000-0005-0000-0000-0000A6000000}"/>
    <cellStyle name="Heading 1" xfId="280" xr:uid="{00000000-0005-0000-0000-0000A7000000}"/>
    <cellStyle name="Heading 2" xfId="281" xr:uid="{00000000-0005-0000-0000-0000A8000000}"/>
    <cellStyle name="Heading 3" xfId="282" xr:uid="{00000000-0005-0000-0000-0000A9000000}"/>
    <cellStyle name="Heading 4" xfId="283" xr:uid="{00000000-0005-0000-0000-0000AA000000}"/>
    <cellStyle name="Input" xfId="284" xr:uid="{00000000-0005-0000-0000-0000AB000000}"/>
    <cellStyle name="Insatisfaisant" xfId="57" xr:uid="{00000000-0005-0000-0000-0000AC000000}"/>
    <cellStyle name="Insatisfaisant 2" xfId="170" xr:uid="{00000000-0005-0000-0000-0000AD000000}"/>
    <cellStyle name="Insatisfaisant 3" xfId="171" xr:uid="{00000000-0005-0000-0000-0000AE000000}"/>
    <cellStyle name="Insatisfaisant_Balance Sheet EN" xfId="313" xr:uid="{00000000-0005-0000-0000-0000AF000000}"/>
    <cellStyle name="KPMG Heading 1" xfId="58" xr:uid="{00000000-0005-0000-0000-0000B0000000}"/>
    <cellStyle name="KPMG Heading 1 2" xfId="59" xr:uid="{00000000-0005-0000-0000-0000B1000000}"/>
    <cellStyle name="KPMG Heading 2" xfId="60" xr:uid="{00000000-0005-0000-0000-0000B2000000}"/>
    <cellStyle name="KPMG Heading 2 2" xfId="61" xr:uid="{00000000-0005-0000-0000-0000B3000000}"/>
    <cellStyle name="KPMG Heading 3" xfId="62" xr:uid="{00000000-0005-0000-0000-0000B4000000}"/>
    <cellStyle name="KPMG Heading 3 2" xfId="63" xr:uid="{00000000-0005-0000-0000-0000B5000000}"/>
    <cellStyle name="KPMG Heading 4" xfId="64" xr:uid="{00000000-0005-0000-0000-0000B6000000}"/>
    <cellStyle name="KPMG Heading 4 2" xfId="65" xr:uid="{00000000-0005-0000-0000-0000B7000000}"/>
    <cellStyle name="KPMG Normal" xfId="66" xr:uid="{00000000-0005-0000-0000-0000B8000000}"/>
    <cellStyle name="KPMG Normal Text" xfId="67" xr:uid="{00000000-0005-0000-0000-0000B9000000}"/>
    <cellStyle name="Linked Cell" xfId="285" xr:uid="{00000000-0005-0000-0000-0000BA000000}"/>
    <cellStyle name="Microsoft Excel found an error in the formula you entered. Do you want to accept the correction proposed below?_x000a__x000a_|_x000a__x000a_• To accept the correction, click Yes._x000a_• To close this message and correct the formula yourself, click No." xfId="68" xr:uid="{00000000-0005-0000-0000-0000BB000000}"/>
    <cellStyle name="Microsoft Excel found an error in the formula you entered. Do you want to accept the correction proposed below?_x000a__x000a_|_x000a__x000a_• To accept the correction, click Yes._x000a_• To close this message and correct the formula yourself, click No. 2" xfId="172" xr:uid="{00000000-0005-0000-0000-0000BC000000}"/>
    <cellStyle name="Microsoft Excel found an error in the formula you entered. Do you want to accept the correction proposed below?_x000a__x000a_|_x000a__x000a_• To accept the correction, click Yes._x000a_• To close this message and correct the formula yourself, click No. 3" xfId="173" xr:uid="{00000000-0005-0000-0000-0000BD000000}"/>
    <cellStyle name="Microsoft Excel found an error in the formula you entered. Do you want to accept the correction proposed below?_x000a__x000a_|_x000a__x000a_• To accept the correction, click Yes._x000a_• To close this message and correct the formula yourself, click No._Balance Sheet EN" xfId="314" xr:uid="{00000000-0005-0000-0000-0000BE000000}"/>
    <cellStyle name="Milliers" xfId="325" builtinId="3"/>
    <cellStyle name="Milliers 2" xfId="174" xr:uid="{00000000-0005-0000-0000-0000C0000000}"/>
    <cellStyle name="Milliers 2 2" xfId="175" xr:uid="{00000000-0005-0000-0000-0000C1000000}"/>
    <cellStyle name="Milliers 2 3" xfId="176" xr:uid="{00000000-0005-0000-0000-0000C2000000}"/>
    <cellStyle name="Milliers 2 4" xfId="177" xr:uid="{00000000-0005-0000-0000-0000C3000000}"/>
    <cellStyle name="Milliers 2 5" xfId="178" xr:uid="{00000000-0005-0000-0000-0000C4000000}"/>
    <cellStyle name="Milliers 2_P&amp;L conso Q" xfId="179" xr:uid="{00000000-0005-0000-0000-0000C5000000}"/>
    <cellStyle name="Milliers 3" xfId="180" xr:uid="{00000000-0005-0000-0000-0000C6000000}"/>
    <cellStyle name="Milliers 4" xfId="181" xr:uid="{00000000-0005-0000-0000-0000C7000000}"/>
    <cellStyle name="Milliers 5" xfId="182" xr:uid="{00000000-0005-0000-0000-0000C8000000}"/>
    <cellStyle name="Milliers 6" xfId="183" xr:uid="{00000000-0005-0000-0000-0000C9000000}"/>
    <cellStyle name="Monétaire 2" xfId="69" xr:uid="{00000000-0005-0000-0000-0000CA000000}"/>
    <cellStyle name="Monétaire 3" xfId="184" xr:uid="{00000000-0005-0000-0000-0000CB000000}"/>
    <cellStyle name="Neutral" xfId="286" xr:uid="{00000000-0005-0000-0000-0000CC000000}"/>
    <cellStyle name="Neutre" xfId="70" xr:uid="{00000000-0005-0000-0000-0000CD000000}"/>
    <cellStyle name="Neutre 2" xfId="185" xr:uid="{00000000-0005-0000-0000-0000CE000000}"/>
    <cellStyle name="Neutre 3" xfId="186" xr:uid="{00000000-0005-0000-0000-0000CF000000}"/>
    <cellStyle name="Neutre_Balance Sheet EN" xfId="315" xr:uid="{00000000-0005-0000-0000-0000D0000000}"/>
    <cellStyle name="Non défini" xfId="71" xr:uid="{00000000-0005-0000-0000-0000D1000000}"/>
    <cellStyle name="Normal" xfId="0" builtinId="0"/>
    <cellStyle name="Normal 2" xfId="72" xr:uid="{00000000-0005-0000-0000-0000D3000000}"/>
    <cellStyle name="Normal 2 2" xfId="187" xr:uid="{00000000-0005-0000-0000-0000D4000000}"/>
    <cellStyle name="Normal 2 3" xfId="188" xr:uid="{00000000-0005-0000-0000-0000D5000000}"/>
    <cellStyle name="Normal 2 4" xfId="189" xr:uid="{00000000-0005-0000-0000-0000D6000000}"/>
    <cellStyle name="Normal 2_D30" xfId="190" xr:uid="{00000000-0005-0000-0000-0000D7000000}"/>
    <cellStyle name="Normal 3" xfId="73" xr:uid="{00000000-0005-0000-0000-0000D8000000}"/>
    <cellStyle name="Normal 3 2" xfId="74" xr:uid="{00000000-0005-0000-0000-0000D9000000}"/>
    <cellStyle name="Normal 3 2 2" xfId="192" xr:uid="{00000000-0005-0000-0000-0000DA000000}"/>
    <cellStyle name="Normal 3 2 2 2" xfId="193" xr:uid="{00000000-0005-0000-0000-0000DB000000}"/>
    <cellStyle name="Normal 3 2 3" xfId="194" xr:uid="{00000000-0005-0000-0000-0000DC000000}"/>
    <cellStyle name="Normal 3 2_Reconciliation Q3" xfId="191" xr:uid="{00000000-0005-0000-0000-0000DD000000}"/>
    <cellStyle name="Normal 3 3" xfId="195" xr:uid="{00000000-0005-0000-0000-0000DE000000}"/>
    <cellStyle name="Normal 3 3 2" xfId="196" xr:uid="{00000000-0005-0000-0000-0000DF000000}"/>
    <cellStyle name="Normal 3 4" xfId="197" xr:uid="{00000000-0005-0000-0000-0000E0000000}"/>
    <cellStyle name="Normal 3_20F" xfId="198" xr:uid="{00000000-0005-0000-0000-0000E1000000}"/>
    <cellStyle name="Normal 4" xfId="199" xr:uid="{00000000-0005-0000-0000-0000E2000000}"/>
    <cellStyle name="Normal 4 2" xfId="200" xr:uid="{00000000-0005-0000-0000-0000E3000000}"/>
    <cellStyle name="Normal 4 2 2" xfId="201" xr:uid="{00000000-0005-0000-0000-0000E4000000}"/>
    <cellStyle name="Normal 4 3" xfId="202" xr:uid="{00000000-0005-0000-0000-0000E5000000}"/>
    <cellStyle name="Normal 4 4" xfId="203" xr:uid="{00000000-0005-0000-0000-0000E6000000}"/>
    <cellStyle name="Normal 4_P&amp;L conso Q" xfId="204" xr:uid="{00000000-0005-0000-0000-0000E7000000}"/>
    <cellStyle name="Normal 5" xfId="205" xr:uid="{00000000-0005-0000-0000-0000E8000000}"/>
    <cellStyle name="Normal 6" xfId="206" xr:uid="{00000000-0005-0000-0000-0000E9000000}"/>
    <cellStyle name="Normal 7" xfId="207" xr:uid="{00000000-0005-0000-0000-0000EA000000}"/>
    <cellStyle name="Normal 8" xfId="208" xr:uid="{00000000-0005-0000-0000-0000EB000000}"/>
    <cellStyle name="Normal 9" xfId="209" xr:uid="{00000000-0005-0000-0000-0000EC000000}"/>
    <cellStyle name="Normal_Annexe 6 EN 2" xfId="326" xr:uid="{00000000-0005-0000-0000-0000ED000000}"/>
    <cellStyle name="Normal_Q2 2007 PnL-TFT-BS_v4" xfId="75" xr:uid="{00000000-0005-0000-0000-0000EE000000}"/>
    <cellStyle name="Normal_Q2 2007 PnL-TFT-BS_v4 2 2" xfId="328" xr:uid="{00000000-0005-0000-0000-0000EF000000}"/>
    <cellStyle name="Normal_Sheet1" xfId="327" xr:uid="{00000000-0005-0000-0000-0000F0000000}"/>
    <cellStyle name="Note" xfId="287" xr:uid="{00000000-0005-0000-0000-0000F1000000}"/>
    <cellStyle name="Output" xfId="288" xr:uid="{00000000-0005-0000-0000-0000F2000000}"/>
    <cellStyle name="Percent" xfId="1" xr:uid="{00000000-0005-0000-0000-0000F3000000}"/>
    <cellStyle name="Percent 2" xfId="210" xr:uid="{00000000-0005-0000-0000-0000F4000000}"/>
    <cellStyle name="Pourcentage" xfId="256" xr:uid="{00000000-0005-0000-0000-0000F5000000}"/>
    <cellStyle name="Pourcentage 2" xfId="76" xr:uid="{00000000-0005-0000-0000-0000F6000000}"/>
    <cellStyle name="Pourcentage 2 2" xfId="77" xr:uid="{00000000-0005-0000-0000-0000F7000000}"/>
    <cellStyle name="Pourcentage 3" xfId="78" xr:uid="{00000000-0005-0000-0000-0000F8000000}"/>
    <cellStyle name="Pourcentage 3 2" xfId="79" xr:uid="{00000000-0005-0000-0000-0000F9000000}"/>
    <cellStyle name="SAPBEXaggData" xfId="80" xr:uid="{00000000-0005-0000-0000-0000FA000000}"/>
    <cellStyle name="SAPBEXaggData 2" xfId="211" xr:uid="{00000000-0005-0000-0000-0000FB000000}"/>
    <cellStyle name="SAPBEXaggData 3" xfId="212" xr:uid="{00000000-0005-0000-0000-0000FC000000}"/>
    <cellStyle name="SAPBEXaggData_Balance Sheet EN" xfId="316" xr:uid="{00000000-0005-0000-0000-0000FD000000}"/>
    <cellStyle name="SAPBEXaggItem" xfId="81" xr:uid="{00000000-0005-0000-0000-0000FE000000}"/>
    <cellStyle name="SAPBEXaggItem 2" xfId="213" xr:uid="{00000000-0005-0000-0000-0000FF000000}"/>
    <cellStyle name="SAPBEXaggItem 3" xfId="214" xr:uid="{00000000-0005-0000-0000-000000010000}"/>
    <cellStyle name="SAPBEXchaText" xfId="82" xr:uid="{00000000-0005-0000-0000-000001010000}"/>
    <cellStyle name="SAPBEXchaText 2" xfId="215" xr:uid="{00000000-0005-0000-0000-000002010000}"/>
    <cellStyle name="SAPBEXchaText 3" xfId="216" xr:uid="{00000000-0005-0000-0000-000003010000}"/>
    <cellStyle name="SAPBEXchaText_Balance Sheet EN" xfId="317" xr:uid="{00000000-0005-0000-0000-000004010000}"/>
    <cellStyle name="SAPBEXfilterDrill" xfId="83" xr:uid="{00000000-0005-0000-0000-000005010000}"/>
    <cellStyle name="SAPBEXfilterDrill 2" xfId="217" xr:uid="{00000000-0005-0000-0000-000006010000}"/>
    <cellStyle name="SAPBEXfilterDrill 3" xfId="218" xr:uid="{00000000-0005-0000-0000-000007010000}"/>
    <cellStyle name="SAPBEXfilterItem" xfId="84" xr:uid="{00000000-0005-0000-0000-000008010000}"/>
    <cellStyle name="SAPBEXfilterItem 2" xfId="219" xr:uid="{00000000-0005-0000-0000-000009010000}"/>
    <cellStyle name="SAPBEXfilterItem 3" xfId="220" xr:uid="{00000000-0005-0000-0000-00000A010000}"/>
    <cellStyle name="SAPBEXfilterItem_Balance Sheet EN" xfId="318" xr:uid="{00000000-0005-0000-0000-00000B010000}"/>
    <cellStyle name="SAPBEXheaderItem" xfId="85" xr:uid="{00000000-0005-0000-0000-00000C010000}"/>
    <cellStyle name="SAPBEXheaderItem 2" xfId="221" xr:uid="{00000000-0005-0000-0000-00000D010000}"/>
    <cellStyle name="SAPBEXheaderItem 3" xfId="222" xr:uid="{00000000-0005-0000-0000-00000E010000}"/>
    <cellStyle name="SAPBEXheaderText" xfId="86" xr:uid="{00000000-0005-0000-0000-00000F010000}"/>
    <cellStyle name="SAPBEXheaderText 2" xfId="223" xr:uid="{00000000-0005-0000-0000-000010010000}"/>
    <cellStyle name="SAPBEXheaderText 3" xfId="224" xr:uid="{00000000-0005-0000-0000-000011010000}"/>
    <cellStyle name="SAPBEXheaderText_Balance Sheet EN" xfId="319" xr:uid="{00000000-0005-0000-0000-000012010000}"/>
    <cellStyle name="SAPBEXstdData" xfId="87" xr:uid="{00000000-0005-0000-0000-000013010000}"/>
    <cellStyle name="SAPBEXstdData 2" xfId="225" xr:uid="{00000000-0005-0000-0000-000014010000}"/>
    <cellStyle name="SAPBEXstdData 3" xfId="226" xr:uid="{00000000-0005-0000-0000-000015010000}"/>
    <cellStyle name="SAPBEXstdItem" xfId="88" xr:uid="{00000000-0005-0000-0000-000016010000}"/>
    <cellStyle name="SAPBEXstdItem 2" xfId="227" xr:uid="{00000000-0005-0000-0000-000017010000}"/>
    <cellStyle name="SAPBEXstdItem 3" xfId="228" xr:uid="{00000000-0005-0000-0000-000018010000}"/>
    <cellStyle name="SAPBEXstdItem_Balance Sheet EN" xfId="320" xr:uid="{00000000-0005-0000-0000-000019010000}"/>
    <cellStyle name="SAPBEXtitle" xfId="89" xr:uid="{00000000-0005-0000-0000-00001A010000}"/>
    <cellStyle name="SAPBEXtitle 2" xfId="229" xr:uid="{00000000-0005-0000-0000-00001B010000}"/>
    <cellStyle name="SAPBEXtitle 3" xfId="230" xr:uid="{00000000-0005-0000-0000-00001C010000}"/>
    <cellStyle name="SAPBEXtitle_Balance Sheet EN" xfId="321" xr:uid="{00000000-0005-0000-0000-00001D010000}"/>
    <cellStyle name="Satisfaisant" xfId="90" xr:uid="{00000000-0005-0000-0000-00001E010000}"/>
    <cellStyle name="Satisfaisant 2" xfId="231" xr:uid="{00000000-0005-0000-0000-00001F010000}"/>
    <cellStyle name="Satisfaisant 3" xfId="232" xr:uid="{00000000-0005-0000-0000-000020010000}"/>
    <cellStyle name="Satisfaisant_Balance Sheet EN" xfId="322" xr:uid="{00000000-0005-0000-0000-000021010000}"/>
    <cellStyle name="Sortie" xfId="91" xr:uid="{00000000-0005-0000-0000-000022010000}"/>
    <cellStyle name="Sortie 2" xfId="233" xr:uid="{00000000-0005-0000-0000-000023010000}"/>
    <cellStyle name="Sortie 3" xfId="234" xr:uid="{00000000-0005-0000-0000-000024010000}"/>
    <cellStyle name="Sortie_Balance Sheet EN" xfId="323" xr:uid="{00000000-0005-0000-0000-000025010000}"/>
    <cellStyle name="Style 1" xfId="92" xr:uid="{00000000-0005-0000-0000-000026010000}"/>
    <cellStyle name="Style 1 2" xfId="93" xr:uid="{00000000-0005-0000-0000-000027010000}"/>
    <cellStyle name="Texte explicatif" xfId="94" xr:uid="{00000000-0005-0000-0000-000028010000}"/>
    <cellStyle name="Texte explicatif 2" xfId="236" xr:uid="{00000000-0005-0000-0000-000029010000}"/>
    <cellStyle name="Texte explicatif_Reconciliation Q3" xfId="235" xr:uid="{00000000-0005-0000-0000-00002A010000}"/>
    <cellStyle name="Title" xfId="289" xr:uid="{00000000-0005-0000-0000-00002B010000}"/>
    <cellStyle name="Titre" xfId="95" xr:uid="{00000000-0005-0000-0000-00002C010000}"/>
    <cellStyle name="Titre 2" xfId="238" xr:uid="{00000000-0005-0000-0000-00002D010000}"/>
    <cellStyle name="Titre 3" xfId="239" xr:uid="{00000000-0005-0000-0000-00002E010000}"/>
    <cellStyle name="Titre 1" xfId="96" xr:uid="{00000000-0005-0000-0000-00002F010000}"/>
    <cellStyle name="Titre 1 2" xfId="241" xr:uid="{00000000-0005-0000-0000-000030010000}"/>
    <cellStyle name="Titre 1 3" xfId="242" xr:uid="{00000000-0005-0000-0000-000031010000}"/>
    <cellStyle name="Titre 1_Reconciliation Q3" xfId="240" xr:uid="{00000000-0005-0000-0000-000032010000}"/>
    <cellStyle name="Titre 2" xfId="97" xr:uid="{00000000-0005-0000-0000-000033010000}"/>
    <cellStyle name="Titre 2 2" xfId="244" xr:uid="{00000000-0005-0000-0000-000034010000}"/>
    <cellStyle name="Titre 2 3" xfId="245" xr:uid="{00000000-0005-0000-0000-000035010000}"/>
    <cellStyle name="Titre 2_Reconciliation Q3" xfId="243" xr:uid="{00000000-0005-0000-0000-000036010000}"/>
    <cellStyle name="Titre 3" xfId="98" xr:uid="{00000000-0005-0000-0000-000037010000}"/>
    <cellStyle name="Titre 3 2" xfId="247" xr:uid="{00000000-0005-0000-0000-000038010000}"/>
    <cellStyle name="Titre 3 3" xfId="248" xr:uid="{00000000-0005-0000-0000-000039010000}"/>
    <cellStyle name="Titre 3_Reconciliation Q3" xfId="246" xr:uid="{00000000-0005-0000-0000-00003A010000}"/>
    <cellStyle name="Titre 4" xfId="99" xr:uid="{00000000-0005-0000-0000-00003B010000}"/>
    <cellStyle name="Titre 4 2" xfId="250" xr:uid="{00000000-0005-0000-0000-00003C010000}"/>
    <cellStyle name="Titre 4 3" xfId="251" xr:uid="{00000000-0005-0000-0000-00003D010000}"/>
    <cellStyle name="Titre 4_Reconciliation Q3" xfId="249" xr:uid="{00000000-0005-0000-0000-00003E010000}"/>
    <cellStyle name="Titre_Reconciliation Q3" xfId="237" xr:uid="{00000000-0005-0000-0000-00003F010000}"/>
    <cellStyle name="Total 2" xfId="252" xr:uid="{00000000-0005-0000-0000-000040010000}"/>
    <cellStyle name="Total 3" xfId="253" xr:uid="{00000000-0005-0000-0000-000041010000}"/>
    <cellStyle name="Vérification" xfId="100" xr:uid="{00000000-0005-0000-0000-000042010000}"/>
    <cellStyle name="Vérification 2" xfId="254" xr:uid="{00000000-0005-0000-0000-000043010000}"/>
    <cellStyle name="Vérification 3" xfId="255" xr:uid="{00000000-0005-0000-0000-000044010000}"/>
    <cellStyle name="Vérification_Balance Sheet EN" xfId="324" xr:uid="{00000000-0005-0000-0000-000045010000}"/>
    <cellStyle name="Währung [0]_Abbreviations" xfId="101" xr:uid="{00000000-0005-0000-0000-000046010000}"/>
    <cellStyle name="Währung_Abbreviations" xfId="102" xr:uid="{00000000-0005-0000-0000-000047010000}"/>
    <cellStyle name="Warning Text" xfId="290" xr:uid="{00000000-0005-0000-0000-000048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Z37"/>
  <sheetViews>
    <sheetView showGridLines="0" tabSelected="1" zoomScale="80" zoomScaleNormal="80" zoomScaleSheetLayoutView="80" workbookViewId="0">
      <selection sqref="A1:P1"/>
    </sheetView>
  </sheetViews>
  <sheetFormatPr baseColWidth="10" defaultColWidth="9.140625" defaultRowHeight="12.75"/>
  <cols>
    <col min="1" max="1" width="53.28515625" customWidth="1"/>
    <col min="2" max="7" width="12.7109375" customWidth="1"/>
    <col min="8" max="8" width="12.7109375" style="207" customWidth="1"/>
    <col min="9" max="16" width="12.7109375" customWidth="1"/>
    <col min="19" max="20" width="13.5703125" customWidth="1"/>
  </cols>
  <sheetData>
    <row r="1" spans="1:26" ht="20.25" customHeight="1">
      <c r="A1" s="289" t="s">
        <v>89</v>
      </c>
      <c r="B1" s="289"/>
      <c r="C1" s="289"/>
      <c r="D1" s="289"/>
      <c r="E1" s="289"/>
      <c r="F1" s="289"/>
      <c r="G1" s="289"/>
      <c r="H1" s="289"/>
      <c r="I1" s="289"/>
      <c r="J1" s="289"/>
      <c r="K1" s="289"/>
      <c r="L1" s="289"/>
      <c r="M1" s="289"/>
      <c r="N1" s="289"/>
      <c r="O1" s="289"/>
      <c r="P1" s="289"/>
      <c r="Q1" s="91"/>
      <c r="R1" s="91"/>
      <c r="S1" s="91"/>
      <c r="T1" s="91"/>
      <c r="U1" s="91"/>
      <c r="V1" s="91"/>
      <c r="W1" s="91"/>
      <c r="X1" s="91"/>
      <c r="Y1" s="91"/>
      <c r="Z1" s="91"/>
    </row>
    <row r="2" spans="1:26" ht="15.75">
      <c r="A2" s="92"/>
      <c r="B2" s="93"/>
      <c r="C2" s="93"/>
      <c r="D2" s="94"/>
      <c r="E2" s="93"/>
      <c r="F2" s="93"/>
      <c r="G2" s="95"/>
      <c r="H2" s="96"/>
      <c r="I2" s="93"/>
      <c r="J2" s="97"/>
      <c r="K2" s="93"/>
      <c r="L2" s="93"/>
      <c r="M2" s="93"/>
      <c r="N2" s="93"/>
      <c r="O2" s="93"/>
      <c r="P2" s="98"/>
      <c r="Q2" s="91"/>
      <c r="R2" s="91"/>
      <c r="S2" s="91"/>
      <c r="T2" s="91"/>
      <c r="U2" s="91"/>
      <c r="V2" s="91"/>
      <c r="W2" s="91"/>
      <c r="X2" s="91"/>
      <c r="Y2" s="91"/>
      <c r="Z2" s="91"/>
    </row>
    <row r="3" spans="1:26" ht="21.95" customHeight="1">
      <c r="A3" s="99" t="s">
        <v>42</v>
      </c>
      <c r="B3" s="290" t="s">
        <v>43</v>
      </c>
      <c r="C3" s="291"/>
      <c r="D3" s="291"/>
      <c r="E3" s="290" t="s">
        <v>44</v>
      </c>
      <c r="F3" s="291"/>
      <c r="G3" s="291"/>
      <c r="H3" s="290" t="s">
        <v>45</v>
      </c>
      <c r="I3" s="291"/>
      <c r="J3" s="291"/>
      <c r="K3" s="290" t="s">
        <v>74</v>
      </c>
      <c r="L3" s="291"/>
      <c r="M3" s="291"/>
      <c r="N3" s="290" t="s">
        <v>46</v>
      </c>
      <c r="O3" s="291"/>
      <c r="P3" s="292"/>
      <c r="Q3" s="91"/>
      <c r="R3" s="91"/>
      <c r="S3" s="100"/>
      <c r="T3" s="100"/>
      <c r="U3" s="91"/>
      <c r="V3" s="91"/>
      <c r="W3" s="91"/>
      <c r="X3" s="91"/>
      <c r="Y3" s="91"/>
      <c r="Z3" s="91"/>
    </row>
    <row r="4" spans="1:26" ht="15">
      <c r="A4" s="101" t="s">
        <v>0</v>
      </c>
      <c r="B4" s="102" t="s">
        <v>40</v>
      </c>
      <c r="C4" s="103" t="s">
        <v>73</v>
      </c>
      <c r="D4" s="104" t="s">
        <v>1</v>
      </c>
      <c r="E4" s="102" t="s">
        <v>40</v>
      </c>
      <c r="F4" s="103" t="s">
        <v>73</v>
      </c>
      <c r="G4" s="104" t="s">
        <v>1</v>
      </c>
      <c r="H4" s="102" t="s">
        <v>40</v>
      </c>
      <c r="I4" s="103" t="s">
        <v>73</v>
      </c>
      <c r="J4" s="104" t="s">
        <v>1</v>
      </c>
      <c r="K4" s="102" t="s">
        <v>40</v>
      </c>
      <c r="L4" s="103" t="s">
        <v>73</v>
      </c>
      <c r="M4" s="104" t="s">
        <v>1</v>
      </c>
      <c r="N4" s="102" t="s">
        <v>40</v>
      </c>
      <c r="O4" s="103" t="s">
        <v>73</v>
      </c>
      <c r="P4" s="104" t="s">
        <v>1</v>
      </c>
      <c r="Q4" s="91"/>
      <c r="R4" s="91"/>
      <c r="S4" s="100"/>
      <c r="T4" s="100"/>
      <c r="U4" s="91"/>
      <c r="V4" s="91"/>
      <c r="W4" s="91"/>
      <c r="X4" s="91"/>
      <c r="Y4" s="91"/>
      <c r="Z4" s="91"/>
    </row>
    <row r="5" spans="1:26" ht="21.95" customHeight="1">
      <c r="A5" s="105" t="s">
        <v>2</v>
      </c>
      <c r="B5" s="106">
        <v>6434</v>
      </c>
      <c r="C5" s="107">
        <v>6210</v>
      </c>
      <c r="D5" s="108">
        <f>+(B5-C5)/C5</f>
        <v>3.6070853462157812E-2</v>
      </c>
      <c r="E5" s="106">
        <v>1136</v>
      </c>
      <c r="F5" s="107">
        <v>1113</v>
      </c>
      <c r="G5" s="108">
        <f>+(E5-F5)/F5</f>
        <v>2.0664869721473494E-2</v>
      </c>
      <c r="H5" s="106">
        <v>1929</v>
      </c>
      <c r="I5" s="107">
        <v>2069</v>
      </c>
      <c r="J5" s="108">
        <f>+(H5-I5)/I5</f>
        <v>-6.7665538907684869E-2</v>
      </c>
      <c r="K5" s="106">
        <v>0</v>
      </c>
      <c r="L5" s="107">
        <v>0</v>
      </c>
      <c r="M5" s="109"/>
      <c r="N5" s="106">
        <v>9499</v>
      </c>
      <c r="O5" s="107">
        <f>C5+F5+I5+L5</f>
        <v>9392</v>
      </c>
      <c r="P5" s="108">
        <f>+(N5-O5)/O5</f>
        <v>1.139267461669506E-2</v>
      </c>
      <c r="Q5" s="91"/>
      <c r="R5" s="91"/>
      <c r="S5" s="110"/>
      <c r="T5" s="110"/>
      <c r="U5" s="111"/>
      <c r="V5" s="91"/>
      <c r="W5" s="91"/>
      <c r="X5" s="91"/>
      <c r="Y5" s="91"/>
      <c r="Z5" s="91"/>
    </row>
    <row r="6" spans="1:26" ht="21.95" customHeight="1">
      <c r="A6" s="112" t="s">
        <v>47</v>
      </c>
      <c r="B6" s="113">
        <v>49</v>
      </c>
      <c r="C6" s="114">
        <v>51</v>
      </c>
      <c r="D6" s="115">
        <f>+(B6-C6)/C6</f>
        <v>-3.9215686274509803E-2</v>
      </c>
      <c r="E6" s="113">
        <v>0</v>
      </c>
      <c r="F6" s="114">
        <v>0</v>
      </c>
      <c r="G6" s="115" t="s">
        <v>48</v>
      </c>
      <c r="H6" s="113">
        <v>373</v>
      </c>
      <c r="I6" s="114">
        <v>301</v>
      </c>
      <c r="J6" s="115">
        <f t="shared" ref="J6:J7" si="0">+(H6-I6)/I6</f>
        <v>0.23920265780730898</v>
      </c>
      <c r="K6" s="113">
        <v>0</v>
      </c>
      <c r="L6" s="114">
        <v>0</v>
      </c>
      <c r="M6" s="115"/>
      <c r="N6" s="113">
        <v>422</v>
      </c>
      <c r="O6" s="114">
        <f>C6+F6+I6+L6</f>
        <v>352</v>
      </c>
      <c r="P6" s="115">
        <f t="shared" ref="P6:P7" si="1">+(N6-O6)/O6</f>
        <v>0.19886363636363635</v>
      </c>
      <c r="Q6" s="91"/>
      <c r="R6" s="91"/>
      <c r="S6" s="116"/>
      <c r="T6" s="116"/>
      <c r="U6" s="111"/>
      <c r="V6" s="91"/>
      <c r="W6" s="91"/>
      <c r="X6" s="91"/>
      <c r="Y6" s="91"/>
      <c r="Z6" s="91"/>
    </row>
    <row r="7" spans="1:26" ht="21.95" customHeight="1">
      <c r="A7" s="112" t="s">
        <v>49</v>
      </c>
      <c r="B7" s="113">
        <v>-1673</v>
      </c>
      <c r="C7" s="114">
        <v>-1688</v>
      </c>
      <c r="D7" s="115">
        <f>+(B7-C7)/C7</f>
        <v>-8.8862559241706159E-3</v>
      </c>
      <c r="E7" s="113">
        <v>-400</v>
      </c>
      <c r="F7" s="114">
        <v>-370</v>
      </c>
      <c r="G7" s="115">
        <f t="shared" ref="G7" si="2">+(E7-F7)/F7</f>
        <v>8.1081081081081086E-2</v>
      </c>
      <c r="H7" s="113">
        <v>-1002</v>
      </c>
      <c r="I7" s="114">
        <v>-920</v>
      </c>
      <c r="J7" s="115">
        <f t="shared" si="0"/>
        <v>8.9130434782608695E-2</v>
      </c>
      <c r="K7" s="113">
        <v>-59</v>
      </c>
      <c r="L7" s="114">
        <v>-39</v>
      </c>
      <c r="M7" s="115">
        <f t="shared" ref="M7" si="3">+(K7-L7)/L7</f>
        <v>0.51282051282051277</v>
      </c>
      <c r="N7" s="113">
        <v>-3134</v>
      </c>
      <c r="O7" s="114">
        <f>C7+F7+I7+L7</f>
        <v>-3017</v>
      </c>
      <c r="P7" s="115">
        <f t="shared" si="1"/>
        <v>3.8780245276764998E-2</v>
      </c>
      <c r="Q7" s="91"/>
      <c r="R7" s="91"/>
      <c r="S7" s="116"/>
      <c r="T7" s="116"/>
      <c r="U7" s="111"/>
      <c r="V7" s="91"/>
      <c r="W7" s="91"/>
      <c r="X7" s="91"/>
      <c r="Y7" s="91"/>
      <c r="Z7" s="91"/>
    </row>
    <row r="8" spans="1:26" ht="28.5" customHeight="1">
      <c r="A8" s="117" t="s">
        <v>50</v>
      </c>
      <c r="B8" s="118">
        <f>+B7/B$5</f>
        <v>-0.26002486788933787</v>
      </c>
      <c r="C8" s="119">
        <v>-0.27200000000000002</v>
      </c>
      <c r="D8" s="120"/>
      <c r="E8" s="118">
        <f>+E7/E$5</f>
        <v>-0.352112676056338</v>
      </c>
      <c r="F8" s="119">
        <f>F7/F5</f>
        <v>-0.33243486073674755</v>
      </c>
      <c r="G8" s="120"/>
      <c r="H8" s="118">
        <f>+H7/H$5</f>
        <v>-0.51944012441679632</v>
      </c>
      <c r="I8" s="119">
        <f>I7/I5</f>
        <v>-0.444659255679072</v>
      </c>
      <c r="J8" s="120"/>
      <c r="K8" s="118"/>
      <c r="L8" s="119"/>
      <c r="M8" s="121"/>
      <c r="N8" s="118">
        <f>+N7/N$5</f>
        <v>-0.32992946625960629</v>
      </c>
      <c r="O8" s="119">
        <f>O7/O5</f>
        <v>-0.32123083475298125</v>
      </c>
      <c r="P8" s="120"/>
      <c r="Q8" s="91"/>
      <c r="R8" s="91"/>
      <c r="S8" s="122"/>
      <c r="T8" s="122"/>
      <c r="U8" s="111"/>
      <c r="V8" s="91"/>
      <c r="W8" s="91"/>
      <c r="X8" s="91"/>
      <c r="Y8" s="91"/>
      <c r="Z8" s="91"/>
    </row>
    <row r="9" spans="1:26" ht="21.95" customHeight="1">
      <c r="A9" s="123" t="s">
        <v>51</v>
      </c>
      <c r="B9" s="124">
        <f>+SUM(B5:B7)</f>
        <v>4810</v>
      </c>
      <c r="C9" s="125">
        <f>+C5+C6+C7</f>
        <v>4573</v>
      </c>
      <c r="D9" s="126">
        <f>+(B9-C9)/C9</f>
        <v>5.18259348349005E-2</v>
      </c>
      <c r="E9" s="124">
        <f t="shared" ref="E9" si="4">+SUM(E5:E7)</f>
        <v>736</v>
      </c>
      <c r="F9" s="125">
        <f>F5+F6+F7</f>
        <v>743</v>
      </c>
      <c r="G9" s="126">
        <f>+(E9-F9)/F9</f>
        <v>-9.4212651413189772E-3</v>
      </c>
      <c r="H9" s="124">
        <f t="shared" ref="H9" si="5">+SUM(H5:H7)</f>
        <v>1300</v>
      </c>
      <c r="I9" s="125">
        <f>I5+I6+I7</f>
        <v>1450</v>
      </c>
      <c r="J9" s="126">
        <f>+(H9-I9)/I9</f>
        <v>-0.10344827586206896</v>
      </c>
      <c r="K9" s="124">
        <f t="shared" ref="K9" si="6">+SUM(K5:K7)</f>
        <v>-59</v>
      </c>
      <c r="L9" s="125">
        <f>L5+L6+L7</f>
        <v>-39</v>
      </c>
      <c r="M9" s="125"/>
      <c r="N9" s="124">
        <f t="shared" ref="N9" si="7">+SUM(N5:N7)</f>
        <v>6787</v>
      </c>
      <c r="O9" s="125">
        <f>C9+F9+I9+L9</f>
        <v>6727</v>
      </c>
      <c r="P9" s="126">
        <f>+(N9-O9)/O9</f>
        <v>8.9192805113720835E-3</v>
      </c>
      <c r="Q9" s="91"/>
      <c r="R9" s="91"/>
      <c r="S9" s="127"/>
      <c r="T9" s="127"/>
      <c r="U9" s="111"/>
      <c r="V9" s="91"/>
      <c r="W9" s="91"/>
      <c r="X9" s="91"/>
      <c r="Y9" s="91"/>
      <c r="Z9" s="91"/>
    </row>
    <row r="10" spans="1:26" ht="28.5" customHeight="1">
      <c r="A10" s="128" t="s">
        <v>52</v>
      </c>
      <c r="B10" s="129">
        <f>+B9/B$5</f>
        <v>0.74759092322039167</v>
      </c>
      <c r="C10" s="130">
        <f>C9/C5</f>
        <v>0.7363929146537842</v>
      </c>
      <c r="D10" s="131"/>
      <c r="E10" s="129">
        <f>+E9/E$5</f>
        <v>0.647887323943662</v>
      </c>
      <c r="F10" s="130">
        <f>F9/F5</f>
        <v>0.66756513926325245</v>
      </c>
      <c r="G10" s="131"/>
      <c r="H10" s="129">
        <f>+H9/H$5</f>
        <v>0.67392431311560397</v>
      </c>
      <c r="I10" s="130">
        <f>I9/I5</f>
        <v>0.70082165297245047</v>
      </c>
      <c r="J10" s="131"/>
      <c r="K10" s="129"/>
      <c r="L10" s="130"/>
      <c r="M10" s="130"/>
      <c r="N10" s="129">
        <f>+N9/N$5</f>
        <v>0.71449626276450151</v>
      </c>
      <c r="O10" s="130">
        <f>O9/O5</f>
        <v>0.71624787052810901</v>
      </c>
      <c r="P10" s="131"/>
      <c r="Q10" s="91"/>
      <c r="R10" s="91"/>
      <c r="S10" s="132"/>
      <c r="T10" s="132"/>
      <c r="U10" s="111"/>
      <c r="V10" s="91"/>
      <c r="W10" s="91"/>
      <c r="X10" s="91"/>
      <c r="Y10" s="91"/>
      <c r="Z10" s="91"/>
    </row>
    <row r="11" spans="1:26" ht="21.95" customHeight="1">
      <c r="A11" s="112" t="s">
        <v>53</v>
      </c>
      <c r="B11" s="113">
        <v>-1024</v>
      </c>
      <c r="C11" s="114">
        <v>-1148</v>
      </c>
      <c r="D11" s="115">
        <f>+(B11-C11)/C11</f>
        <v>-0.10801393728222997</v>
      </c>
      <c r="E11" s="113">
        <v>-33</v>
      </c>
      <c r="F11" s="114">
        <v>-37</v>
      </c>
      <c r="G11" s="115">
        <f>+(E11-F11)/F11</f>
        <v>-0.10810810810810811</v>
      </c>
      <c r="H11" s="113">
        <v>-156</v>
      </c>
      <c r="I11" s="114">
        <v>-125</v>
      </c>
      <c r="J11" s="115">
        <f>+(H11-I11)/I11</f>
        <v>0.248</v>
      </c>
      <c r="K11" s="113">
        <v>-149</v>
      </c>
      <c r="L11" s="114">
        <v>-151</v>
      </c>
      <c r="M11" s="115">
        <f>+(K11-L11)/L11</f>
        <v>-1.3245033112582781E-2</v>
      </c>
      <c r="N11" s="113">
        <v>-1362</v>
      </c>
      <c r="O11" s="114">
        <f>C11+F11+I11+L11</f>
        <v>-1461</v>
      </c>
      <c r="P11" s="115">
        <f>+(N11-O11)/O11</f>
        <v>-6.7761806981519512E-2</v>
      </c>
      <c r="Q11" s="91"/>
      <c r="R11" s="91"/>
      <c r="S11" s="116"/>
      <c r="T11" s="116"/>
      <c r="U11" s="111"/>
      <c r="V11" s="91"/>
      <c r="W11" s="91"/>
      <c r="X11" s="91"/>
      <c r="Y11" s="91"/>
      <c r="Z11" s="91"/>
    </row>
    <row r="12" spans="1:26" ht="28.5" customHeight="1">
      <c r="A12" s="117" t="s">
        <v>50</v>
      </c>
      <c r="B12" s="118">
        <f>+B11/B$5</f>
        <v>-0.15915449176251165</v>
      </c>
      <c r="C12" s="119">
        <f>+C11/C5</f>
        <v>-0.18486312399355878</v>
      </c>
      <c r="D12" s="120"/>
      <c r="E12" s="118">
        <f>+E11/E$5</f>
        <v>-2.9049295774647887E-2</v>
      </c>
      <c r="F12" s="119">
        <f>F11/F5</f>
        <v>-3.324348607367475E-2</v>
      </c>
      <c r="G12" s="120"/>
      <c r="H12" s="118">
        <f>+H11/H$5</f>
        <v>-8.0870917573872478E-2</v>
      </c>
      <c r="I12" s="119">
        <f>I11/I5</f>
        <v>-6.0415659739004347E-2</v>
      </c>
      <c r="J12" s="120"/>
      <c r="K12" s="118"/>
      <c r="L12" s="119"/>
      <c r="M12" s="119"/>
      <c r="N12" s="118">
        <f>+N11/N$5</f>
        <v>-0.14338351405411096</v>
      </c>
      <c r="O12" s="119">
        <f>O11/O5</f>
        <v>-0.15555792163543442</v>
      </c>
      <c r="P12" s="120"/>
      <c r="Q12" s="91"/>
      <c r="R12" s="91"/>
      <c r="S12" s="122"/>
      <c r="T12" s="122"/>
      <c r="U12" s="111"/>
      <c r="V12" s="91"/>
      <c r="W12" s="91"/>
      <c r="X12" s="91"/>
      <c r="Y12" s="91"/>
      <c r="Z12" s="91"/>
    </row>
    <row r="13" spans="1:26" ht="21.95" customHeight="1">
      <c r="A13" s="112" t="s">
        <v>54</v>
      </c>
      <c r="B13" s="261">
        <v>-1237</v>
      </c>
      <c r="C13" s="114">
        <v>-1298</v>
      </c>
      <c r="D13" s="115">
        <f>+(B13-C13)/C13</f>
        <v>-4.6995377503852083E-2</v>
      </c>
      <c r="E13" s="113">
        <v>-368</v>
      </c>
      <c r="F13" s="114">
        <v>-337</v>
      </c>
      <c r="G13" s="115">
        <f>+(E13-F13)/F13</f>
        <v>9.1988130563798218E-2</v>
      </c>
      <c r="H13" s="113">
        <v>-190</v>
      </c>
      <c r="I13" s="114">
        <v>-174</v>
      </c>
      <c r="J13" s="115">
        <f>+(H13-I13)/I13</f>
        <v>9.1954022988505746E-2</v>
      </c>
      <c r="K13" s="113">
        <v>-519</v>
      </c>
      <c r="L13" s="114">
        <v>-492</v>
      </c>
      <c r="M13" s="115">
        <f>+(K13-L13)/L13</f>
        <v>5.4878048780487805E-2</v>
      </c>
      <c r="N13" s="113">
        <v>-2314</v>
      </c>
      <c r="O13" s="114">
        <f>C13+F13+I13+L13</f>
        <v>-2301</v>
      </c>
      <c r="P13" s="115">
        <f>+(N13-O13)/O13</f>
        <v>5.6497175141242938E-3</v>
      </c>
      <c r="Q13" s="91"/>
      <c r="R13" s="91"/>
      <c r="S13" s="116"/>
      <c r="T13" s="116"/>
      <c r="U13" s="111"/>
      <c r="V13" s="91"/>
      <c r="W13" s="91"/>
      <c r="X13" s="91"/>
      <c r="Y13" s="91"/>
      <c r="Z13" s="91"/>
    </row>
    <row r="14" spans="1:26" ht="28.5" customHeight="1">
      <c r="A14" s="117" t="s">
        <v>50</v>
      </c>
      <c r="B14" s="118">
        <f>+B13/B$5</f>
        <v>-0.19225986944358098</v>
      </c>
      <c r="C14" s="119">
        <f>C13/C5</f>
        <v>-0.20901771336553945</v>
      </c>
      <c r="D14" s="120"/>
      <c r="E14" s="118">
        <f>+E13/E$5</f>
        <v>-0.323943661971831</v>
      </c>
      <c r="F14" s="119">
        <f>F13/F5</f>
        <v>-0.302785265049416</v>
      </c>
      <c r="G14" s="120"/>
      <c r="H14" s="118">
        <f>+H13/H$5</f>
        <v>-9.8496630378434424E-2</v>
      </c>
      <c r="I14" s="119">
        <f>I13/I5</f>
        <v>-8.409859835669406E-2</v>
      </c>
      <c r="J14" s="120"/>
      <c r="K14" s="118"/>
      <c r="L14" s="119"/>
      <c r="M14" s="119"/>
      <c r="N14" s="260">
        <f>+N13/N$5</f>
        <v>-0.24360458995683756</v>
      </c>
      <c r="O14" s="119">
        <f>O13/O5</f>
        <v>-0.24499574105621805</v>
      </c>
      <c r="P14" s="120"/>
      <c r="Q14" s="91"/>
      <c r="R14" s="91"/>
      <c r="S14" s="122"/>
      <c r="T14" s="122"/>
      <c r="U14" s="111"/>
      <c r="V14" s="91"/>
      <c r="W14" s="91"/>
      <c r="X14" s="91"/>
      <c r="Y14" s="91"/>
      <c r="Z14" s="91"/>
    </row>
    <row r="15" spans="1:26" ht="21.95" customHeight="1">
      <c r="A15" s="112" t="s">
        <v>55</v>
      </c>
      <c r="B15" s="261">
        <v>-154</v>
      </c>
      <c r="C15" s="114">
        <v>-46</v>
      </c>
      <c r="D15" s="115"/>
      <c r="E15" s="113">
        <v>33</v>
      </c>
      <c r="F15" s="114">
        <v>3</v>
      </c>
      <c r="G15" s="115"/>
      <c r="H15" s="113">
        <v>1</v>
      </c>
      <c r="I15" s="114">
        <v>-3</v>
      </c>
      <c r="J15" s="115"/>
      <c r="K15" s="113">
        <v>1</v>
      </c>
      <c r="L15" s="114">
        <v>-28</v>
      </c>
      <c r="M15" s="133"/>
      <c r="N15" s="113">
        <v>-119</v>
      </c>
      <c r="O15" s="114">
        <f>C15+F15+I15+L15</f>
        <v>-74</v>
      </c>
      <c r="P15" s="115"/>
      <c r="Q15" s="91"/>
      <c r="R15" s="91"/>
      <c r="S15" s="116"/>
      <c r="T15" s="116"/>
      <c r="U15" s="111"/>
      <c r="V15" s="91"/>
      <c r="W15" s="91"/>
      <c r="X15" s="91"/>
      <c r="Y15" s="91"/>
      <c r="Z15" s="91"/>
    </row>
    <row r="16" spans="1:26" ht="21.95" customHeight="1">
      <c r="A16" s="112" t="s">
        <v>56</v>
      </c>
      <c r="B16" s="113">
        <v>123</v>
      </c>
      <c r="C16" s="114">
        <v>155</v>
      </c>
      <c r="D16" s="115"/>
      <c r="E16" s="113">
        <v>0</v>
      </c>
      <c r="F16" s="114">
        <v>1</v>
      </c>
      <c r="G16" s="115"/>
      <c r="H16" s="113">
        <v>9</v>
      </c>
      <c r="I16" s="114">
        <v>-3</v>
      </c>
      <c r="J16" s="115"/>
      <c r="K16" s="113">
        <f>-1+1</f>
        <v>0</v>
      </c>
      <c r="L16" s="114">
        <v>0</v>
      </c>
      <c r="M16" s="134"/>
      <c r="N16" s="113">
        <v>132</v>
      </c>
      <c r="O16" s="114">
        <f>C16+F16+I16+L16</f>
        <v>153</v>
      </c>
      <c r="P16" s="115"/>
      <c r="Q16" s="91"/>
      <c r="R16" s="91"/>
      <c r="S16" s="116"/>
      <c r="T16" s="116"/>
      <c r="U16" s="111"/>
      <c r="V16" s="91"/>
      <c r="W16" s="91"/>
      <c r="X16" s="91"/>
      <c r="Y16" s="91"/>
      <c r="Z16" s="91"/>
    </row>
    <row r="17" spans="1:26" ht="21.95" customHeight="1">
      <c r="A17" s="112" t="s">
        <v>57</v>
      </c>
      <c r="B17" s="113">
        <v>-7</v>
      </c>
      <c r="C17" s="114">
        <v>-23</v>
      </c>
      <c r="D17" s="115"/>
      <c r="E17" s="113">
        <v>-5</v>
      </c>
      <c r="F17" s="114">
        <v>-3</v>
      </c>
      <c r="G17" s="115"/>
      <c r="H17" s="113">
        <v>0</v>
      </c>
      <c r="I17" s="114">
        <v>0</v>
      </c>
      <c r="J17" s="115"/>
      <c r="K17" s="113">
        <v>0</v>
      </c>
      <c r="L17" s="114">
        <v>0</v>
      </c>
      <c r="M17" s="134"/>
      <c r="N17" s="113">
        <v>-12</v>
      </c>
      <c r="O17" s="114">
        <f>C17+F17+I17+L17</f>
        <v>-26</v>
      </c>
      <c r="P17" s="115"/>
      <c r="Q17" s="135"/>
      <c r="R17" s="135"/>
      <c r="S17" s="116"/>
      <c r="T17" s="116"/>
      <c r="U17" s="111"/>
      <c r="V17" s="91"/>
      <c r="W17" s="91"/>
      <c r="X17" s="91"/>
      <c r="Y17" s="91"/>
      <c r="Z17" s="91"/>
    </row>
    <row r="18" spans="1:26" ht="21.95" customHeight="1">
      <c r="A18" s="123" t="s">
        <v>58</v>
      </c>
      <c r="B18" s="136">
        <f>+B9+B11+B13+B15+B16+B17</f>
        <v>2511</v>
      </c>
      <c r="C18" s="109">
        <f>C9+C11+C13+C15+C16+C17</f>
        <v>2213</v>
      </c>
      <c r="D18" s="137">
        <f>+(B18-C18)/C18</f>
        <v>0.13465883416177135</v>
      </c>
      <c r="E18" s="136">
        <f>+E9+E11+E13+E15+E16+E17</f>
        <v>363</v>
      </c>
      <c r="F18" s="109">
        <f>F9+F11+F13+F15+F16+F17</f>
        <v>370</v>
      </c>
      <c r="G18" s="137">
        <f>+(E18-F18)/F18</f>
        <v>-1.891891891891892E-2</v>
      </c>
      <c r="H18" s="136">
        <f>+H9+H11+H13+H15+H16+H17</f>
        <v>964</v>
      </c>
      <c r="I18" s="109">
        <f>I9+I11+I13+I15+I16+I17</f>
        <v>1145</v>
      </c>
      <c r="J18" s="137">
        <f>+(H18-I18)/I18</f>
        <v>-0.15807860262008733</v>
      </c>
      <c r="K18" s="136">
        <f>+K9+K11+K13+K15+K16+K17</f>
        <v>-726</v>
      </c>
      <c r="L18" s="107">
        <f>L9+L11+L13+L15+L16+L17</f>
        <v>-710</v>
      </c>
      <c r="M18" s="137">
        <f>+(K18-L18)/L18</f>
        <v>2.2535211267605635E-2</v>
      </c>
      <c r="N18" s="136">
        <f>+N9+N11+N13+N15+N16+N17</f>
        <v>3112</v>
      </c>
      <c r="O18" s="109">
        <f>C18+F18+I18+L18</f>
        <v>3018</v>
      </c>
      <c r="P18" s="137">
        <f>+(N18-O18)/O18</f>
        <v>3.1146454605699137E-2</v>
      </c>
      <c r="Q18" s="138"/>
      <c r="R18" s="139"/>
      <c r="S18" s="110"/>
      <c r="T18" s="110"/>
      <c r="U18" s="111"/>
      <c r="V18" s="91"/>
      <c r="W18" s="91"/>
      <c r="X18" s="91"/>
      <c r="Y18" s="91"/>
      <c r="Z18" s="91"/>
    </row>
    <row r="19" spans="1:26" ht="14.25">
      <c r="A19" s="128" t="s">
        <v>52</v>
      </c>
      <c r="B19" s="140">
        <f>+B18/B$5</f>
        <v>0.39027043829654956</v>
      </c>
      <c r="C19" s="141">
        <f>C18/C5</f>
        <v>0.3563607085346216</v>
      </c>
      <c r="D19" s="131"/>
      <c r="E19" s="140">
        <f>+E18/E$5</f>
        <v>0.31954225352112675</v>
      </c>
      <c r="F19" s="141">
        <f>F18/F5</f>
        <v>0.33243486073674755</v>
      </c>
      <c r="G19" s="131"/>
      <c r="H19" s="140">
        <f>+H18/H$5</f>
        <v>0.4997407983411094</v>
      </c>
      <c r="I19" s="141">
        <f>I18/I5</f>
        <v>0.55340744320927981</v>
      </c>
      <c r="J19" s="131"/>
      <c r="K19" s="140"/>
      <c r="L19" s="142"/>
      <c r="M19" s="141"/>
      <c r="N19" s="140">
        <f>+N18/N$5</f>
        <v>0.32761343299294665</v>
      </c>
      <c r="O19" s="141">
        <f>O18/O5</f>
        <v>0.32133730834752983</v>
      </c>
      <c r="P19" s="131"/>
      <c r="Q19" s="143"/>
      <c r="R19" s="143"/>
      <c r="S19" s="144"/>
      <c r="T19" s="144"/>
      <c r="U19" s="111"/>
      <c r="V19" s="91"/>
      <c r="W19" s="91"/>
      <c r="X19" s="91"/>
      <c r="Y19" s="91"/>
      <c r="Z19" s="91"/>
    </row>
    <row r="20" spans="1:26" ht="14.25" customHeight="1">
      <c r="A20" s="145"/>
      <c r="B20" s="146"/>
      <c r="C20" s="146"/>
      <c r="D20" s="147"/>
      <c r="E20" s="146"/>
      <c r="F20" s="148"/>
      <c r="G20" s="147"/>
      <c r="H20" s="149"/>
      <c r="I20" s="148"/>
      <c r="J20" s="147"/>
      <c r="K20" s="146"/>
      <c r="L20" s="146"/>
      <c r="M20" s="146"/>
      <c r="N20" s="149"/>
      <c r="O20" s="146"/>
      <c r="P20" s="147"/>
      <c r="Q20" s="150"/>
      <c r="R20" s="150"/>
      <c r="S20" s="146"/>
      <c r="T20" s="146"/>
      <c r="U20" s="111"/>
      <c r="V20" s="91"/>
      <c r="W20" s="91"/>
      <c r="X20" s="91"/>
      <c r="Y20" s="91"/>
      <c r="Z20" s="91"/>
    </row>
    <row r="21" spans="1:26" ht="21.95" customHeight="1">
      <c r="A21" s="151"/>
      <c r="B21" s="152"/>
      <c r="C21" s="153"/>
      <c r="D21" s="154"/>
      <c r="E21" s="152"/>
      <c r="F21" s="155"/>
      <c r="G21" s="156"/>
      <c r="H21" s="286"/>
      <c r="I21" s="274"/>
      <c r="J21" s="274"/>
      <c r="K21" s="286" t="s">
        <v>59</v>
      </c>
      <c r="L21" s="281"/>
      <c r="M21" s="281"/>
      <c r="N21" s="157">
        <f>-100+29</f>
        <v>-71</v>
      </c>
      <c r="O21" s="158">
        <v>-106</v>
      </c>
      <c r="P21" s="159"/>
      <c r="Q21" s="135"/>
      <c r="R21" s="135"/>
      <c r="S21" s="160"/>
      <c r="T21" s="160"/>
      <c r="U21" s="111"/>
      <c r="V21" s="91"/>
      <c r="W21" s="91"/>
      <c r="X21" s="91"/>
      <c r="Y21" s="91"/>
      <c r="Z21" s="91"/>
    </row>
    <row r="22" spans="1:26" ht="21.95" customHeight="1">
      <c r="A22" s="151"/>
      <c r="B22" s="152"/>
      <c r="C22" s="153"/>
      <c r="D22" s="154"/>
      <c r="E22" s="152"/>
      <c r="F22" s="155"/>
      <c r="G22" s="156"/>
      <c r="H22" s="286"/>
      <c r="I22" s="274"/>
      <c r="J22" s="274"/>
      <c r="K22" s="286" t="s">
        <v>60</v>
      </c>
      <c r="L22" s="281"/>
      <c r="M22" s="281"/>
      <c r="N22" s="157">
        <v>-642</v>
      </c>
      <c r="O22" s="158">
        <v>-613</v>
      </c>
      <c r="P22" s="159"/>
      <c r="Q22" s="135"/>
      <c r="R22" s="161"/>
      <c r="S22" s="160"/>
      <c r="T22" s="160"/>
      <c r="U22" s="111"/>
      <c r="V22" s="91"/>
      <c r="W22" s="91"/>
      <c r="X22" s="91"/>
      <c r="Y22" s="91"/>
      <c r="Z22" s="91"/>
    </row>
    <row r="23" spans="1:26" ht="21.95" customHeight="1">
      <c r="A23" s="162"/>
      <c r="B23" s="163"/>
      <c r="C23" s="153"/>
      <c r="D23" s="154"/>
      <c r="E23" s="163"/>
      <c r="F23" s="155"/>
      <c r="G23" s="156"/>
      <c r="H23" s="287"/>
      <c r="I23" s="274"/>
      <c r="J23" s="274"/>
      <c r="K23" s="288" t="s">
        <v>61</v>
      </c>
      <c r="L23" s="281"/>
      <c r="M23" s="281"/>
      <c r="N23" s="164">
        <f>-N22/(N18-N16-N17+N21)</f>
        <v>0.21978774392331393</v>
      </c>
      <c r="O23" s="165">
        <f>-O22/(O18-O16-O17+O21)</f>
        <v>0.2201077199281867</v>
      </c>
      <c r="P23" s="159"/>
      <c r="Q23" s="135"/>
      <c r="R23" s="166"/>
      <c r="S23" s="167"/>
      <c r="T23" s="167"/>
      <c r="U23" s="111"/>
      <c r="V23" s="91"/>
      <c r="W23" s="91"/>
      <c r="X23" s="91"/>
      <c r="Y23" s="91"/>
      <c r="Z23" s="91"/>
    </row>
    <row r="24" spans="1:26" ht="21.95" customHeight="1">
      <c r="A24" s="152"/>
      <c r="B24" s="168"/>
      <c r="C24" s="152"/>
      <c r="D24" s="169"/>
      <c r="E24" s="152"/>
      <c r="F24" s="155"/>
      <c r="G24" s="156"/>
      <c r="H24" s="279"/>
      <c r="I24" s="274"/>
      <c r="J24" s="274"/>
      <c r="K24" s="280" t="s">
        <v>3</v>
      </c>
      <c r="L24" s="281"/>
      <c r="M24" s="281"/>
      <c r="N24" s="170">
        <f>+N18+N21+N22</f>
        <v>2399</v>
      </c>
      <c r="O24" s="171">
        <f>+O18+O21+O22</f>
        <v>2299</v>
      </c>
      <c r="P24" s="172">
        <f>+(N24-O24)/O24</f>
        <v>4.3497172683775558E-2</v>
      </c>
      <c r="Q24" s="139"/>
      <c r="R24" s="139"/>
      <c r="S24" s="173"/>
      <c r="T24" s="173"/>
      <c r="U24" s="111"/>
      <c r="V24" s="91"/>
      <c r="W24" s="91"/>
      <c r="X24" s="91"/>
      <c r="Y24" s="91"/>
      <c r="Z24" s="91"/>
    </row>
    <row r="25" spans="1:26" ht="21.95" customHeight="1">
      <c r="A25" s="174"/>
      <c r="B25" s="152"/>
      <c r="C25" s="152"/>
      <c r="D25" s="169"/>
      <c r="E25" s="152"/>
      <c r="F25" s="155"/>
      <c r="G25" s="156"/>
      <c r="H25" s="282"/>
      <c r="I25" s="274"/>
      <c r="J25" s="274"/>
      <c r="K25" s="282" t="s">
        <v>52</v>
      </c>
      <c r="L25" s="281"/>
      <c r="M25" s="281"/>
      <c r="N25" s="175">
        <f>+N24/N$5</f>
        <v>0.25255290030529531</v>
      </c>
      <c r="O25" s="176">
        <f>+O24/O$5</f>
        <v>0.24478279386712096</v>
      </c>
      <c r="P25" s="177"/>
      <c r="Q25" s="139"/>
      <c r="R25" s="139"/>
      <c r="S25" s="144"/>
      <c r="T25" s="144"/>
      <c r="U25" s="111"/>
      <c r="V25" s="91"/>
      <c r="W25" s="91"/>
      <c r="X25" s="91"/>
      <c r="Y25" s="91"/>
      <c r="Z25" s="91"/>
    </row>
    <row r="26" spans="1:26" ht="3.95" customHeight="1">
      <c r="A26" s="174"/>
      <c r="B26" s="152"/>
      <c r="C26" s="152"/>
      <c r="D26" s="169"/>
      <c r="E26" s="152"/>
      <c r="F26" s="155"/>
      <c r="G26" s="156"/>
      <c r="H26" s="282"/>
      <c r="I26" s="283"/>
      <c r="J26" s="283"/>
      <c r="K26" s="284"/>
      <c r="L26" s="285"/>
      <c r="M26" s="285"/>
      <c r="N26" s="178"/>
      <c r="O26" s="176"/>
      <c r="P26" s="169"/>
      <c r="Q26" s="179"/>
      <c r="R26" s="179"/>
      <c r="S26" s="146"/>
      <c r="T26" s="146"/>
      <c r="U26" s="111"/>
      <c r="V26" s="91"/>
      <c r="W26" s="91"/>
      <c r="X26" s="91"/>
      <c r="Y26" s="91"/>
      <c r="Z26" s="91"/>
    </row>
    <row r="27" spans="1:26" ht="21.95" customHeight="1" thickBot="1">
      <c r="A27" s="180"/>
      <c r="B27" s="180"/>
      <c r="C27" s="180"/>
      <c r="D27" s="181"/>
      <c r="E27" s="180"/>
      <c r="F27" s="155"/>
      <c r="G27" s="156"/>
      <c r="H27" s="273"/>
      <c r="I27" s="274"/>
      <c r="J27" s="274"/>
      <c r="K27" s="275" t="s">
        <v>62</v>
      </c>
      <c r="L27" s="276"/>
      <c r="M27" s="277"/>
      <c r="N27" s="182">
        <f>ROUND(N24/1252.2,2)</f>
        <v>1.92</v>
      </c>
      <c r="O27" s="182">
        <v>1.84</v>
      </c>
      <c r="P27" s="183">
        <f>+(N27-O27)/O27</f>
        <v>4.3478260869565133E-2</v>
      </c>
      <c r="Q27" s="184"/>
      <c r="R27" s="184"/>
      <c r="S27" s="185"/>
      <c r="T27" s="185"/>
      <c r="U27" s="111"/>
      <c r="V27" s="91"/>
      <c r="W27" s="91"/>
      <c r="X27" s="91"/>
      <c r="Y27" s="91"/>
      <c r="Z27" s="91"/>
    </row>
    <row r="28" spans="1:26">
      <c r="A28" s="186"/>
      <c r="B28" s="186"/>
      <c r="C28" s="186"/>
      <c r="D28" s="187"/>
      <c r="E28" s="186"/>
      <c r="F28" s="186"/>
      <c r="G28" s="187"/>
      <c r="H28" s="188"/>
      <c r="I28" s="186"/>
      <c r="J28" s="187"/>
      <c r="K28" s="186"/>
      <c r="L28" s="186"/>
      <c r="M28" s="186"/>
      <c r="N28" s="189"/>
      <c r="O28" s="186"/>
      <c r="P28" s="187"/>
      <c r="Q28" s="190"/>
      <c r="R28" s="190"/>
      <c r="S28" s="190"/>
      <c r="T28" s="91"/>
      <c r="U28" s="91"/>
      <c r="V28" s="91"/>
      <c r="W28" s="91"/>
      <c r="X28" s="91"/>
      <c r="Y28" s="91"/>
      <c r="Z28" s="91"/>
    </row>
    <row r="29" spans="1:26" ht="12.75" customHeight="1">
      <c r="A29" s="278" t="s">
        <v>63</v>
      </c>
      <c r="B29" s="278"/>
      <c r="C29" s="278"/>
      <c r="D29" s="278"/>
      <c r="E29" s="278"/>
      <c r="F29" s="278"/>
      <c r="G29" s="278"/>
      <c r="H29" s="278"/>
      <c r="I29" s="278"/>
      <c r="J29" s="278"/>
      <c r="K29" s="278"/>
      <c r="L29" s="278"/>
      <c r="M29" s="278"/>
      <c r="N29" s="278"/>
      <c r="O29" s="278"/>
      <c r="P29" s="187"/>
      <c r="Q29" s="190"/>
      <c r="R29" s="190"/>
      <c r="S29" s="190"/>
      <c r="T29" s="91"/>
      <c r="U29" s="91"/>
      <c r="V29" s="91"/>
      <c r="W29" s="91"/>
      <c r="X29" s="91"/>
      <c r="Y29" s="91"/>
      <c r="Z29" s="91"/>
    </row>
    <row r="30" spans="1:26" ht="12.75" customHeight="1">
      <c r="A30" s="278" t="s">
        <v>64</v>
      </c>
      <c r="B30" s="278"/>
      <c r="C30" s="278"/>
      <c r="D30" s="278"/>
      <c r="E30" s="278"/>
      <c r="F30" s="278"/>
      <c r="G30" s="278"/>
      <c r="H30" s="278"/>
      <c r="I30" s="278"/>
      <c r="J30" s="278"/>
      <c r="K30" s="278"/>
      <c r="L30" s="278"/>
      <c r="M30" s="278"/>
      <c r="N30" s="278"/>
      <c r="O30" s="278"/>
      <c r="P30" s="191"/>
      <c r="Q30" s="191"/>
      <c r="R30" s="191"/>
      <c r="S30" s="191"/>
      <c r="T30" s="191"/>
      <c r="U30" s="191"/>
      <c r="V30" s="191"/>
      <c r="W30" s="191"/>
      <c r="X30" s="191"/>
      <c r="Y30" s="191"/>
      <c r="Z30" s="192"/>
    </row>
    <row r="31" spans="1:26" ht="12.75" customHeight="1">
      <c r="A31" s="271" t="s">
        <v>84</v>
      </c>
      <c r="B31" s="272"/>
      <c r="C31" s="272"/>
      <c r="D31" s="272"/>
      <c r="E31" s="272"/>
      <c r="F31" s="272"/>
      <c r="G31" s="272"/>
      <c r="H31" s="272"/>
      <c r="I31" s="272"/>
      <c r="J31" s="272"/>
      <c r="K31" s="272"/>
      <c r="L31" s="272"/>
      <c r="M31" s="272"/>
      <c r="N31" s="272"/>
      <c r="O31" s="272"/>
      <c r="P31" s="272"/>
      <c r="Q31" s="192"/>
      <c r="R31" s="192"/>
      <c r="S31" s="192"/>
      <c r="T31" s="192"/>
      <c r="U31" s="192"/>
      <c r="V31" s="192"/>
      <c r="W31" s="192"/>
      <c r="X31" s="192"/>
      <c r="Y31" s="192"/>
      <c r="Z31" s="192"/>
    </row>
    <row r="32" spans="1:26" ht="12.75" customHeight="1">
      <c r="A32" s="271" t="s">
        <v>75</v>
      </c>
      <c r="B32" s="272"/>
      <c r="C32" s="272"/>
      <c r="D32" s="272"/>
      <c r="E32" s="272"/>
      <c r="F32" s="272"/>
      <c r="G32" s="272"/>
      <c r="H32" s="272"/>
      <c r="I32" s="272"/>
      <c r="J32" s="272"/>
      <c r="K32" s="272"/>
      <c r="L32" s="272"/>
      <c r="M32" s="272"/>
      <c r="N32" s="272"/>
      <c r="O32" s="272"/>
      <c r="P32" s="272"/>
      <c r="Q32" s="193"/>
      <c r="R32" s="193"/>
      <c r="S32" s="193"/>
      <c r="T32" s="193"/>
      <c r="U32" s="193"/>
      <c r="V32" s="193"/>
      <c r="W32" s="193"/>
      <c r="X32" s="193"/>
      <c r="Y32" s="193"/>
      <c r="Z32" s="193"/>
    </row>
    <row r="33" spans="1:26">
      <c r="A33" s="271"/>
      <c r="B33" s="272"/>
      <c r="C33" s="272"/>
      <c r="D33" s="272"/>
      <c r="E33" s="272"/>
      <c r="F33" s="272"/>
      <c r="G33" s="272"/>
      <c r="H33" s="272"/>
      <c r="I33" s="272"/>
      <c r="J33" s="272"/>
      <c r="K33" s="272"/>
      <c r="L33" s="272"/>
      <c r="M33" s="272"/>
      <c r="N33" s="272"/>
      <c r="O33" s="272"/>
      <c r="P33" s="272"/>
      <c r="Q33" s="193"/>
      <c r="R33" s="193"/>
      <c r="S33" s="193"/>
      <c r="T33" s="193"/>
      <c r="U33" s="193"/>
      <c r="V33" s="193"/>
      <c r="W33" s="193"/>
      <c r="X33" s="193"/>
      <c r="Y33" s="193"/>
      <c r="Z33" s="193"/>
    </row>
    <row r="34" spans="1:26">
      <c r="A34" s="271"/>
      <c r="B34" s="272"/>
      <c r="C34" s="272"/>
      <c r="D34" s="272"/>
      <c r="E34" s="272"/>
      <c r="F34" s="272"/>
      <c r="G34" s="272"/>
      <c r="H34" s="272"/>
      <c r="I34" s="272"/>
      <c r="J34" s="272"/>
      <c r="K34" s="272"/>
      <c r="L34" s="272"/>
      <c r="M34" s="272"/>
      <c r="N34" s="272"/>
      <c r="O34" s="272"/>
      <c r="P34" s="272"/>
      <c r="Q34" s="193"/>
      <c r="R34" s="193"/>
      <c r="S34" s="193"/>
      <c r="T34" s="193"/>
      <c r="U34" s="193"/>
      <c r="V34" s="193"/>
      <c r="W34" s="193"/>
      <c r="X34" s="193"/>
      <c r="Y34" s="193"/>
      <c r="Z34" s="193"/>
    </row>
    <row r="35" spans="1:26">
      <c r="A35" s="194"/>
      <c r="B35" s="186"/>
      <c r="C35" s="186"/>
      <c r="D35" s="187"/>
      <c r="E35" s="186"/>
      <c r="F35" s="186"/>
      <c r="G35" s="187"/>
      <c r="H35" s="188"/>
      <c r="I35" s="186"/>
      <c r="J35" s="187"/>
      <c r="K35" s="186"/>
      <c r="L35" s="186"/>
      <c r="M35" s="186"/>
      <c r="N35" s="195"/>
      <c r="O35" s="195"/>
      <c r="P35" s="187"/>
      <c r="Q35" s="196"/>
      <c r="R35" s="196"/>
      <c r="S35" s="196"/>
      <c r="T35" s="196"/>
      <c r="U35" s="196"/>
      <c r="V35" s="196"/>
      <c r="W35" s="196"/>
      <c r="X35" s="196"/>
      <c r="Y35" s="196"/>
      <c r="Z35" s="196"/>
    </row>
    <row r="36" spans="1:26">
      <c r="A36" s="197"/>
      <c r="B36" s="198"/>
      <c r="C36" s="198"/>
      <c r="D36" s="199"/>
      <c r="E36" s="198"/>
      <c r="F36" s="198"/>
      <c r="G36" s="199"/>
      <c r="H36" s="200"/>
      <c r="I36" s="198"/>
      <c r="J36" s="199"/>
      <c r="K36" s="198"/>
      <c r="L36" s="198"/>
      <c r="M36" s="198"/>
      <c r="N36" s="201"/>
      <c r="O36" s="201"/>
      <c r="P36" s="202"/>
      <c r="Q36" s="196"/>
      <c r="R36" s="196"/>
      <c r="S36" s="196"/>
      <c r="T36" s="196"/>
      <c r="U36" s="196"/>
      <c r="V36" s="196"/>
      <c r="W36" s="196"/>
      <c r="X36" s="196"/>
      <c r="Y36" s="196"/>
      <c r="Z36" s="196"/>
    </row>
    <row r="37" spans="1:26">
      <c r="A37" s="203"/>
      <c r="B37" s="203"/>
      <c r="C37" s="203"/>
      <c r="D37" s="204"/>
      <c r="E37" s="203"/>
      <c r="F37" s="203"/>
      <c r="G37" s="205"/>
      <c r="H37" s="206"/>
      <c r="I37" s="203"/>
      <c r="J37" s="205"/>
      <c r="K37" s="203"/>
      <c r="L37" s="203"/>
      <c r="M37" s="203"/>
      <c r="N37" s="203"/>
      <c r="O37" s="203"/>
      <c r="P37" s="205"/>
      <c r="Q37" s="196"/>
      <c r="R37" s="196"/>
      <c r="S37" s="196"/>
      <c r="T37" s="196"/>
      <c r="U37" s="196"/>
      <c r="V37" s="196"/>
      <c r="W37" s="196"/>
      <c r="X37" s="196"/>
      <c r="Y37" s="196"/>
      <c r="Z37" s="196"/>
    </row>
  </sheetData>
  <mergeCells count="26">
    <mergeCell ref="A1:P1"/>
    <mergeCell ref="B3:D3"/>
    <mergeCell ref="E3:G3"/>
    <mergeCell ref="H3:J3"/>
    <mergeCell ref="K3:M3"/>
    <mergeCell ref="N3:P3"/>
    <mergeCell ref="H21:J21"/>
    <mergeCell ref="K21:M21"/>
    <mergeCell ref="H22:J22"/>
    <mergeCell ref="K22:M22"/>
    <mergeCell ref="H23:J23"/>
    <mergeCell ref="K23:M23"/>
    <mergeCell ref="H24:J24"/>
    <mergeCell ref="K24:M24"/>
    <mergeCell ref="H25:J25"/>
    <mergeCell ref="K25:M25"/>
    <mergeCell ref="H26:J26"/>
    <mergeCell ref="K26:M26"/>
    <mergeCell ref="A33:P33"/>
    <mergeCell ref="A34:P34"/>
    <mergeCell ref="H27:J27"/>
    <mergeCell ref="K27:M27"/>
    <mergeCell ref="A29:O29"/>
    <mergeCell ref="A30:O30"/>
    <mergeCell ref="A31:P31"/>
    <mergeCell ref="A32:P32"/>
  </mergeCells>
  <pageMargins left="0.75" right="0.75" top="1" bottom="1" header="0.5" footer="0.5"/>
  <pageSetup paperSize="9" scale="5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Z80"/>
  <sheetViews>
    <sheetView showGridLines="0" zoomScale="80" zoomScaleNormal="80" workbookViewId="0">
      <selection activeCell="A65" sqref="A65"/>
    </sheetView>
  </sheetViews>
  <sheetFormatPr baseColWidth="10" defaultColWidth="9.140625" defaultRowHeight="12.75"/>
  <cols>
    <col min="1" max="1" width="53.28515625" customWidth="1"/>
    <col min="2" max="16" width="12.7109375" customWidth="1"/>
  </cols>
  <sheetData>
    <row r="1" spans="1:26" ht="20.25" customHeight="1">
      <c r="A1" s="289" t="s">
        <v>90</v>
      </c>
      <c r="B1" s="289"/>
      <c r="C1" s="289"/>
      <c r="D1" s="289"/>
      <c r="E1" s="289"/>
      <c r="F1" s="289"/>
      <c r="G1" s="289"/>
      <c r="H1" s="289"/>
      <c r="I1" s="289"/>
      <c r="J1" s="289"/>
      <c r="K1" s="289"/>
      <c r="L1" s="289"/>
      <c r="M1" s="289"/>
      <c r="N1" s="289"/>
      <c r="O1" s="289"/>
      <c r="P1" s="289"/>
      <c r="Q1" s="91"/>
      <c r="R1" s="91"/>
      <c r="S1" s="91"/>
      <c r="T1" s="91"/>
      <c r="U1" s="91"/>
      <c r="V1" s="91"/>
      <c r="W1" s="91"/>
      <c r="X1" s="91"/>
      <c r="Y1" s="91"/>
      <c r="Z1" s="91"/>
    </row>
    <row r="2" spans="1:26" ht="15.75">
      <c r="A2" s="92"/>
      <c r="B2" s="93"/>
      <c r="C2" s="93"/>
      <c r="D2" s="94"/>
      <c r="E2" s="93"/>
      <c r="F2" s="93"/>
      <c r="G2" s="95"/>
      <c r="H2" s="93"/>
      <c r="I2" s="93"/>
      <c r="J2" s="97"/>
      <c r="K2" s="93"/>
      <c r="L2" s="93"/>
      <c r="M2" s="93"/>
      <c r="N2" s="93"/>
      <c r="O2" s="93"/>
      <c r="P2" s="98"/>
      <c r="Q2" s="91"/>
      <c r="R2" s="91"/>
      <c r="S2" s="91"/>
      <c r="T2" s="91"/>
      <c r="U2" s="91"/>
      <c r="V2" s="91"/>
      <c r="W2" s="91"/>
      <c r="X2" s="91"/>
      <c r="Y2" s="91"/>
      <c r="Z2" s="91"/>
    </row>
    <row r="3" spans="1:26" ht="21.95" customHeight="1">
      <c r="A3" s="99" t="s">
        <v>65</v>
      </c>
      <c r="B3" s="290" t="s">
        <v>43</v>
      </c>
      <c r="C3" s="291"/>
      <c r="D3" s="291"/>
      <c r="E3" s="290" t="s">
        <v>44</v>
      </c>
      <c r="F3" s="291"/>
      <c r="G3" s="291"/>
      <c r="H3" s="290" t="s">
        <v>45</v>
      </c>
      <c r="I3" s="291"/>
      <c r="J3" s="291"/>
      <c r="K3" s="290" t="s">
        <v>77</v>
      </c>
      <c r="L3" s="291"/>
      <c r="M3" s="291"/>
      <c r="N3" s="290" t="s">
        <v>46</v>
      </c>
      <c r="O3" s="291"/>
      <c r="P3" s="292"/>
      <c r="Q3" s="91"/>
      <c r="R3" s="91"/>
      <c r="S3" s="91"/>
      <c r="T3" s="91"/>
      <c r="U3" s="91"/>
      <c r="V3" s="91"/>
      <c r="W3" s="91"/>
      <c r="X3" s="91"/>
      <c r="Y3" s="91"/>
      <c r="Z3" s="91"/>
    </row>
    <row r="4" spans="1:26" ht="17.25" customHeight="1">
      <c r="A4" s="101" t="s">
        <v>0</v>
      </c>
      <c r="B4" s="102" t="s">
        <v>41</v>
      </c>
      <c r="C4" s="103" t="s">
        <v>76</v>
      </c>
      <c r="D4" s="104" t="s">
        <v>1</v>
      </c>
      <c r="E4" s="102" t="s">
        <v>41</v>
      </c>
      <c r="F4" s="103" t="s">
        <v>76</v>
      </c>
      <c r="G4" s="104" t="s">
        <v>1</v>
      </c>
      <c r="H4" s="102" t="s">
        <v>41</v>
      </c>
      <c r="I4" s="103" t="s">
        <v>76</v>
      </c>
      <c r="J4" s="104" t="s">
        <v>1</v>
      </c>
      <c r="K4" s="102" t="s">
        <v>41</v>
      </c>
      <c r="L4" s="103" t="s">
        <v>76</v>
      </c>
      <c r="M4" s="104" t="s">
        <v>1</v>
      </c>
      <c r="N4" s="102" t="s">
        <v>41</v>
      </c>
      <c r="O4" s="103" t="s">
        <v>76</v>
      </c>
      <c r="P4" s="104" t="s">
        <v>1</v>
      </c>
      <c r="Q4" s="91"/>
      <c r="R4" s="91"/>
      <c r="S4" s="91"/>
      <c r="T4" s="91"/>
      <c r="U4" s="91"/>
      <c r="V4" s="91"/>
      <c r="W4" s="91"/>
      <c r="X4" s="91"/>
      <c r="Y4" s="91"/>
      <c r="Z4" s="91"/>
    </row>
    <row r="5" spans="1:26" ht="21.95" customHeight="1">
      <c r="A5" s="105" t="s">
        <v>2</v>
      </c>
      <c r="B5" s="264">
        <v>19160</v>
      </c>
      <c r="C5" s="219">
        <v>18409</v>
      </c>
      <c r="D5" s="172">
        <f>+(B5-C5)/C5</f>
        <v>4.0795263186484874E-2</v>
      </c>
      <c r="E5" s="264">
        <v>3535</v>
      </c>
      <c r="F5" s="219">
        <v>3466</v>
      </c>
      <c r="G5" s="172">
        <f>+(E5-F5)/F5</f>
        <v>1.9907674552798616E-2</v>
      </c>
      <c r="H5" s="264">
        <v>3823</v>
      </c>
      <c r="I5" s="219">
        <v>3591</v>
      </c>
      <c r="J5" s="172">
        <f>+(H5-I5)/I5</f>
        <v>6.4605959342801444E-2</v>
      </c>
      <c r="K5" s="219">
        <v>0</v>
      </c>
      <c r="L5" s="219">
        <v>0</v>
      </c>
      <c r="M5" s="171"/>
      <c r="N5" s="264">
        <f>+B5+H5+K5+E5</f>
        <v>26518</v>
      </c>
      <c r="O5" s="219">
        <f>C5+F5+I5+L5</f>
        <v>25466</v>
      </c>
      <c r="P5" s="172">
        <f>+(N5-O5)/O5</f>
        <v>4.1309981936699915E-2</v>
      </c>
      <c r="Q5" s="91"/>
      <c r="R5" s="91"/>
      <c r="S5" s="91"/>
      <c r="T5" s="91"/>
      <c r="U5" s="91"/>
      <c r="V5" s="91"/>
      <c r="W5" s="91"/>
      <c r="X5" s="91"/>
      <c r="Y5" s="91"/>
      <c r="Z5" s="91"/>
    </row>
    <row r="6" spans="1:26" ht="21.95" customHeight="1">
      <c r="A6" s="112" t="s">
        <v>47</v>
      </c>
      <c r="B6" s="261">
        <v>178</v>
      </c>
      <c r="C6" s="116">
        <v>185</v>
      </c>
      <c r="D6" s="121">
        <f t="shared" ref="D6:D7" si="0">+(B6-C6)/C6</f>
        <v>-3.783783783783784E-2</v>
      </c>
      <c r="E6" s="261">
        <v>1</v>
      </c>
      <c r="F6" s="116">
        <v>0</v>
      </c>
      <c r="G6" s="121">
        <v>0</v>
      </c>
      <c r="H6" s="261">
        <v>917</v>
      </c>
      <c r="I6" s="116">
        <v>700</v>
      </c>
      <c r="J6" s="121">
        <f t="shared" ref="J6:J7" si="1">+(H6-I6)/I6</f>
        <v>0.31</v>
      </c>
      <c r="K6" s="261">
        <v>0</v>
      </c>
      <c r="L6" s="116">
        <v>0</v>
      </c>
      <c r="M6" s="121"/>
      <c r="N6" s="261">
        <f>+B6+H6+K6+E6</f>
        <v>1096</v>
      </c>
      <c r="O6" s="116">
        <f>C6+F6+I6+L6</f>
        <v>885</v>
      </c>
      <c r="P6" s="121">
        <f t="shared" ref="P6:P7" si="2">+(N6-O6)/O6</f>
        <v>0.2384180790960452</v>
      </c>
      <c r="Q6" s="91"/>
      <c r="R6" s="91"/>
      <c r="S6" s="91"/>
      <c r="T6" s="91"/>
      <c r="U6" s="91"/>
      <c r="V6" s="91"/>
      <c r="W6" s="91"/>
      <c r="X6" s="91"/>
      <c r="Y6" s="91"/>
      <c r="Z6" s="91"/>
    </row>
    <row r="7" spans="1:26" ht="21.95" customHeight="1">
      <c r="A7" s="112" t="s">
        <v>49</v>
      </c>
      <c r="B7" s="261">
        <v>-4915</v>
      </c>
      <c r="C7" s="116">
        <v>-4918</v>
      </c>
      <c r="D7" s="121">
        <f t="shared" si="0"/>
        <v>-6.1000406669377792E-4</v>
      </c>
      <c r="E7" s="261">
        <v>-1173</v>
      </c>
      <c r="F7" s="116">
        <v>-1133</v>
      </c>
      <c r="G7" s="121">
        <f t="shared" ref="G7" si="3">+(E7-F7)/F7</f>
        <v>3.5304501323918797E-2</v>
      </c>
      <c r="H7" s="261">
        <v>-2261</v>
      </c>
      <c r="I7" s="116">
        <v>-1988</v>
      </c>
      <c r="J7" s="121">
        <f t="shared" si="1"/>
        <v>0.13732394366197184</v>
      </c>
      <c r="K7" s="261">
        <v>-170</v>
      </c>
      <c r="L7" s="116">
        <v>-144</v>
      </c>
      <c r="M7" s="121">
        <f t="shared" ref="M7" si="4">+(K7-L7)/L7</f>
        <v>0.18055555555555555</v>
      </c>
      <c r="N7" s="261">
        <f>+B7+H7+K7+E7</f>
        <v>-8519</v>
      </c>
      <c r="O7" s="116">
        <f>C7+F7+I7+L7</f>
        <v>-8183</v>
      </c>
      <c r="P7" s="121">
        <f t="shared" si="2"/>
        <v>4.1060735671514116E-2</v>
      </c>
      <c r="Q7" s="91"/>
      <c r="R7" s="91"/>
      <c r="S7" s="91"/>
      <c r="T7" s="91"/>
      <c r="U7" s="91"/>
      <c r="V7" s="91"/>
      <c r="W7" s="91"/>
      <c r="X7" s="91"/>
      <c r="Y7" s="91"/>
      <c r="Z7" s="91"/>
    </row>
    <row r="8" spans="1:26" ht="28.5" customHeight="1">
      <c r="A8" s="117" t="s">
        <v>50</v>
      </c>
      <c r="B8" s="260">
        <f>+B7/B$5</f>
        <v>-0.25652400835073069</v>
      </c>
      <c r="C8" s="122">
        <f>C7/C5</f>
        <v>-0.26715193655277308</v>
      </c>
      <c r="D8" s="226"/>
      <c r="E8" s="260">
        <f>+E7/E$5</f>
        <v>-0.3318246110325318</v>
      </c>
      <c r="F8" s="122">
        <v>-0.32700000000000001</v>
      </c>
      <c r="G8" s="226"/>
      <c r="H8" s="260">
        <f>+H7/H$5</f>
        <v>-0.59142035051007058</v>
      </c>
      <c r="I8" s="122">
        <f>I7/I5</f>
        <v>-0.5536062378167641</v>
      </c>
      <c r="J8" s="226"/>
      <c r="K8" s="260"/>
      <c r="L8" s="122"/>
      <c r="M8" s="121"/>
      <c r="N8" s="260">
        <f>+N7/N$5</f>
        <v>-0.32125348819669658</v>
      </c>
      <c r="O8" s="122">
        <f>O7/O5</f>
        <v>-0.32133040131940627</v>
      </c>
      <c r="P8" s="226"/>
      <c r="Q8" s="91"/>
      <c r="R8" s="91"/>
      <c r="S8" s="91"/>
      <c r="T8" s="91"/>
      <c r="U8" s="91"/>
      <c r="V8" s="91"/>
      <c r="W8" s="91"/>
      <c r="X8" s="91"/>
      <c r="Y8" s="91"/>
      <c r="Z8" s="91"/>
    </row>
    <row r="9" spans="1:26" ht="21.95" customHeight="1">
      <c r="A9" s="123" t="s">
        <v>51</v>
      </c>
      <c r="B9" s="265">
        <f>+SUM(B5:B7)</f>
        <v>14423</v>
      </c>
      <c r="C9" s="229">
        <f>C5+C6+C7</f>
        <v>13676</v>
      </c>
      <c r="D9" s="220">
        <f>+(B9-C9)/C9</f>
        <v>5.4621234279028957E-2</v>
      </c>
      <c r="E9" s="265">
        <f t="shared" ref="E9" si="5">+SUM(E5:E7)</f>
        <v>2363</v>
      </c>
      <c r="F9" s="229">
        <f>F5+F6+F7</f>
        <v>2333</v>
      </c>
      <c r="G9" s="220">
        <f>+(E9-F9)/F9</f>
        <v>1.2858979854264894E-2</v>
      </c>
      <c r="H9" s="265">
        <f>+SUM(H5:H7)</f>
        <v>2479</v>
      </c>
      <c r="I9" s="229">
        <f>I5+I6+I7</f>
        <v>2303</v>
      </c>
      <c r="J9" s="220">
        <f>+(H9-I9)/I9</f>
        <v>7.6422058184976119E-2</v>
      </c>
      <c r="K9" s="265">
        <f t="shared" ref="K9" si="6">+SUM(K5:K7)</f>
        <v>-170</v>
      </c>
      <c r="L9" s="229">
        <v>-144</v>
      </c>
      <c r="M9" s="229"/>
      <c r="N9" s="265">
        <f>+SUM(N5:N7)</f>
        <v>19095</v>
      </c>
      <c r="O9" s="229">
        <f>C9+F9+I9+L9</f>
        <v>18168</v>
      </c>
      <c r="P9" s="220">
        <f>+(N9-O9)/O9</f>
        <v>5.1023778071334215E-2</v>
      </c>
      <c r="Q9" s="91"/>
      <c r="R9" s="91"/>
      <c r="S9" s="91"/>
      <c r="T9" s="91"/>
      <c r="U9" s="91"/>
      <c r="V9" s="91"/>
      <c r="W9" s="91"/>
      <c r="X9" s="91"/>
      <c r="Y9" s="91"/>
      <c r="Z9" s="91"/>
    </row>
    <row r="10" spans="1:26" ht="28.5" customHeight="1">
      <c r="A10" s="128" t="s">
        <v>52</v>
      </c>
      <c r="B10" s="266">
        <f>+B9/B$5</f>
        <v>0.75276617954070979</v>
      </c>
      <c r="C10" s="132">
        <f>C9/C5</f>
        <v>0.74289749579010267</v>
      </c>
      <c r="D10" s="231"/>
      <c r="E10" s="266">
        <f>+E9/E$5</f>
        <v>0.66845827439886851</v>
      </c>
      <c r="F10" s="132">
        <f>F9/F5</f>
        <v>0.6731102135025967</v>
      </c>
      <c r="G10" s="231"/>
      <c r="H10" s="266">
        <f>+H9/H$5</f>
        <v>0.64844363065655242</v>
      </c>
      <c r="I10" s="132">
        <f>I9/I5</f>
        <v>0.64132553606237819</v>
      </c>
      <c r="J10" s="231"/>
      <c r="K10" s="266"/>
      <c r="L10" s="132"/>
      <c r="M10" s="221"/>
      <c r="N10" s="266">
        <f>+N9/N$5</f>
        <v>0.72007692887849761</v>
      </c>
      <c r="O10" s="132">
        <f>O9/O5</f>
        <v>0.71342181732506083</v>
      </c>
      <c r="P10" s="231"/>
      <c r="Q10" s="91"/>
      <c r="R10" s="91"/>
      <c r="S10" s="91"/>
      <c r="T10" s="91"/>
      <c r="U10" s="91"/>
      <c r="V10" s="91"/>
      <c r="W10" s="91"/>
      <c r="X10" s="91"/>
      <c r="Y10" s="91"/>
      <c r="Z10" s="91"/>
    </row>
    <row r="11" spans="1:26" ht="21.95" customHeight="1">
      <c r="A11" s="112" t="s">
        <v>53</v>
      </c>
      <c r="B11" s="261">
        <v>-3330</v>
      </c>
      <c r="C11" s="116">
        <v>-3261</v>
      </c>
      <c r="D11" s="121">
        <f>+(B11-C11)/C11</f>
        <v>2.1159153633854646E-2</v>
      </c>
      <c r="E11" s="261">
        <v>-103</v>
      </c>
      <c r="F11" s="116">
        <v>-95</v>
      </c>
      <c r="G11" s="121">
        <f>+(E11-F11)/F11</f>
        <v>8.4210526315789472E-2</v>
      </c>
      <c r="H11" s="261">
        <v>-458</v>
      </c>
      <c r="I11" s="116">
        <v>-393</v>
      </c>
      <c r="J11" s="121">
        <f>+(H11-I11)/I11</f>
        <v>0.16539440203562342</v>
      </c>
      <c r="K11" s="261">
        <v>-444</v>
      </c>
      <c r="L11" s="116">
        <v>-467</v>
      </c>
      <c r="M11" s="121">
        <f>+(K11-L11)/L11</f>
        <v>-4.9250535331905779E-2</v>
      </c>
      <c r="N11" s="261">
        <f>+B11+H11+K11+E11</f>
        <v>-4335</v>
      </c>
      <c r="O11" s="116">
        <f>C11+F11+I11+L11</f>
        <v>-4216</v>
      </c>
      <c r="P11" s="121">
        <f>+(N11-O11)/O11</f>
        <v>2.8225806451612902E-2</v>
      </c>
      <c r="Q11" s="91"/>
      <c r="R11" s="91"/>
      <c r="S11" s="91"/>
      <c r="T11" s="91"/>
      <c r="U11" s="91"/>
      <c r="V11" s="91"/>
      <c r="W11" s="91"/>
      <c r="X11" s="91"/>
      <c r="Y11" s="91"/>
      <c r="Z11" s="91"/>
    </row>
    <row r="12" spans="1:26" ht="28.5" customHeight="1">
      <c r="A12" s="117" t="s">
        <v>50</v>
      </c>
      <c r="B12" s="260">
        <f>+B11/B$5</f>
        <v>-0.17379958246346555</v>
      </c>
      <c r="C12" s="122">
        <f>C11/C5</f>
        <v>-0.1771416155141507</v>
      </c>
      <c r="D12" s="226"/>
      <c r="E12" s="260">
        <f>+E11/E$5</f>
        <v>-2.9137199434229138E-2</v>
      </c>
      <c r="F12" s="122">
        <f>F11/F5</f>
        <v>-2.7409117137911138E-2</v>
      </c>
      <c r="G12" s="226"/>
      <c r="H12" s="260">
        <f>+H11/H$5</f>
        <v>-0.11980120324352603</v>
      </c>
      <c r="I12" s="122">
        <f>+I11/I5</f>
        <v>-0.10944026733500417</v>
      </c>
      <c r="J12" s="226"/>
      <c r="K12" s="260"/>
      <c r="L12" s="122"/>
      <c r="M12" s="168"/>
      <c r="N12" s="260">
        <f>+N11/N$5</f>
        <v>-0.16347386680745155</v>
      </c>
      <c r="O12" s="122">
        <f>O11/O5</f>
        <v>-0.16555407209612816</v>
      </c>
      <c r="P12" s="226"/>
      <c r="Q12" s="91"/>
      <c r="R12" s="91"/>
      <c r="S12" s="91"/>
      <c r="T12" s="91"/>
      <c r="U12" s="91"/>
      <c r="V12" s="91"/>
      <c r="W12" s="91"/>
      <c r="X12" s="91"/>
      <c r="Y12" s="91"/>
      <c r="Z12" s="91"/>
    </row>
    <row r="13" spans="1:26" ht="21.95" customHeight="1">
      <c r="A13" s="112" t="s">
        <v>54</v>
      </c>
      <c r="B13" s="261">
        <v>-3891</v>
      </c>
      <c r="C13" s="116">
        <v>-3946</v>
      </c>
      <c r="D13" s="121">
        <f>+(B13-C13)/C13</f>
        <v>-1.3938165230613279E-2</v>
      </c>
      <c r="E13" s="261">
        <v>-1145</v>
      </c>
      <c r="F13" s="116">
        <v>-1125</v>
      </c>
      <c r="G13" s="121">
        <f>+(E13-F13)/F13</f>
        <v>1.7777777777777778E-2</v>
      </c>
      <c r="H13" s="261">
        <v>-548</v>
      </c>
      <c r="I13" s="116">
        <v>-500</v>
      </c>
      <c r="J13" s="121">
        <f>+(H13-I13)/I13</f>
        <v>9.6000000000000002E-2</v>
      </c>
      <c r="K13" s="261">
        <v>-1572</v>
      </c>
      <c r="L13" s="116">
        <v>-1539</v>
      </c>
      <c r="M13" s="121">
        <f>+(K13-L13)/L13</f>
        <v>2.1442495126705652E-2</v>
      </c>
      <c r="N13" s="261">
        <f>+B13+H13+K13+E13</f>
        <v>-7156</v>
      </c>
      <c r="O13" s="116">
        <f>C13+F13+I13+L13</f>
        <v>-7110</v>
      </c>
      <c r="P13" s="121">
        <f>+(N13-O13)/O13</f>
        <v>6.4697609001406467E-3</v>
      </c>
      <c r="Q13" s="91"/>
      <c r="R13" s="91"/>
      <c r="S13" s="91"/>
      <c r="T13" s="91"/>
      <c r="U13" s="91"/>
      <c r="V13" s="91"/>
      <c r="W13" s="91"/>
      <c r="X13" s="91"/>
      <c r="Y13" s="91"/>
      <c r="Z13" s="91"/>
    </row>
    <row r="14" spans="1:26" ht="28.5" customHeight="1">
      <c r="A14" s="117" t="s">
        <v>50</v>
      </c>
      <c r="B14" s="260">
        <f>+B13/B$5</f>
        <v>-0.20307933194154487</v>
      </c>
      <c r="C14" s="122">
        <f>C13/C5</f>
        <v>-0.21435167581074474</v>
      </c>
      <c r="D14" s="226"/>
      <c r="E14" s="260">
        <f>+E13/E$5</f>
        <v>-0.32390381895332393</v>
      </c>
      <c r="F14" s="122">
        <f>F13/F5</f>
        <v>-0.32458165031736874</v>
      </c>
      <c r="G14" s="226"/>
      <c r="H14" s="260">
        <f>+H13/H$5</f>
        <v>-0.14334292440491761</v>
      </c>
      <c r="I14" s="122">
        <f>I13/I5</f>
        <v>-0.13923698134224449</v>
      </c>
      <c r="J14" s="226"/>
      <c r="K14" s="260"/>
      <c r="L14" s="122"/>
      <c r="M14" s="168"/>
      <c r="N14" s="260">
        <f>+N13/N$5</f>
        <v>-0.26985443849460744</v>
      </c>
      <c r="O14" s="122">
        <f>O13/O5</f>
        <v>-0.27919579046571902</v>
      </c>
      <c r="P14" s="226"/>
      <c r="Q14" s="91"/>
      <c r="R14" s="91"/>
      <c r="S14" s="91"/>
      <c r="T14" s="91"/>
      <c r="U14" s="91"/>
      <c r="V14" s="91"/>
      <c r="W14" s="91"/>
      <c r="X14" s="91"/>
      <c r="Y14" s="91"/>
      <c r="Z14" s="91"/>
    </row>
    <row r="15" spans="1:26" ht="21.95" customHeight="1">
      <c r="A15" s="112" t="s">
        <v>55</v>
      </c>
      <c r="B15" s="261">
        <v>-388</v>
      </c>
      <c r="C15" s="116">
        <v>86</v>
      </c>
      <c r="D15" s="121"/>
      <c r="E15" s="261">
        <v>138</v>
      </c>
      <c r="F15" s="116">
        <v>85</v>
      </c>
      <c r="G15" s="121"/>
      <c r="H15" s="261">
        <v>-5</v>
      </c>
      <c r="I15" s="116">
        <v>-3</v>
      </c>
      <c r="J15" s="121"/>
      <c r="K15" s="261">
        <v>-57</v>
      </c>
      <c r="L15" s="116">
        <v>-84</v>
      </c>
      <c r="M15" s="116"/>
      <c r="N15" s="261">
        <f>+B15+H15+K15+E15</f>
        <v>-312</v>
      </c>
      <c r="O15" s="116">
        <f>C15+F15+I15+L15</f>
        <v>84</v>
      </c>
      <c r="P15" s="121"/>
      <c r="Q15" s="91"/>
      <c r="R15" s="91"/>
      <c r="S15" s="91"/>
      <c r="T15" s="91"/>
      <c r="U15" s="91"/>
      <c r="V15" s="91"/>
      <c r="W15" s="91"/>
      <c r="X15" s="91"/>
      <c r="Y15" s="91"/>
      <c r="Z15" s="91"/>
    </row>
    <row r="16" spans="1:26" ht="21.95" customHeight="1">
      <c r="A16" s="112" t="s">
        <v>56</v>
      </c>
      <c r="B16" s="261">
        <v>292</v>
      </c>
      <c r="C16" s="116">
        <v>305</v>
      </c>
      <c r="D16" s="121"/>
      <c r="E16" s="261">
        <v>0</v>
      </c>
      <c r="F16" s="116">
        <v>1</v>
      </c>
      <c r="G16" s="121"/>
      <c r="H16" s="261">
        <v>9</v>
      </c>
      <c r="I16" s="116">
        <v>-4</v>
      </c>
      <c r="J16" s="121"/>
      <c r="K16" s="261">
        <f>-1+1</f>
        <v>0</v>
      </c>
      <c r="L16" s="116">
        <v>0</v>
      </c>
      <c r="M16" s="223"/>
      <c r="N16" s="261">
        <f>+B16+H16+K16+E16</f>
        <v>301</v>
      </c>
      <c r="O16" s="116">
        <f>C16+F16+I16+L16</f>
        <v>302</v>
      </c>
      <c r="P16" s="121"/>
      <c r="Q16" s="91"/>
      <c r="R16" s="91"/>
      <c r="S16" s="91"/>
      <c r="T16" s="91"/>
      <c r="U16" s="91"/>
      <c r="V16" s="91"/>
      <c r="W16" s="91"/>
      <c r="X16" s="91"/>
      <c r="Y16" s="91"/>
      <c r="Z16" s="91"/>
    </row>
    <row r="17" spans="1:26" ht="21.95" customHeight="1">
      <c r="A17" s="112" t="s">
        <v>57</v>
      </c>
      <c r="B17" s="261">
        <v>-16</v>
      </c>
      <c r="C17" s="116">
        <v>-75</v>
      </c>
      <c r="D17" s="121"/>
      <c r="E17" s="261">
        <v>-11</v>
      </c>
      <c r="F17" s="116">
        <v>-9</v>
      </c>
      <c r="G17" s="121"/>
      <c r="H17" s="261">
        <v>0</v>
      </c>
      <c r="I17" s="116">
        <v>0</v>
      </c>
      <c r="J17" s="121"/>
      <c r="K17" s="261">
        <v>0</v>
      </c>
      <c r="L17" s="116">
        <v>0</v>
      </c>
      <c r="M17" s="223"/>
      <c r="N17" s="261">
        <f>+B17+H17+K17+E17</f>
        <v>-27</v>
      </c>
      <c r="O17" s="116">
        <f>C17+F17+I17+L17</f>
        <v>-84</v>
      </c>
      <c r="P17" s="121"/>
      <c r="Q17" s="135"/>
      <c r="R17" s="135"/>
      <c r="S17" s="135"/>
      <c r="T17" s="91"/>
      <c r="U17" s="91"/>
      <c r="V17" s="91"/>
      <c r="W17" s="91"/>
      <c r="X17" s="91"/>
      <c r="Y17" s="91"/>
      <c r="Z17" s="91"/>
    </row>
    <row r="18" spans="1:26" ht="21.95" customHeight="1">
      <c r="A18" s="123" t="s">
        <v>58</v>
      </c>
      <c r="B18" s="170">
        <f>+B9+B11+B13+B15+B16+B17</f>
        <v>7090</v>
      </c>
      <c r="C18" s="171">
        <f>C9+C11+C13+C15+C16+C17</f>
        <v>6785</v>
      </c>
      <c r="D18" s="267">
        <f>+(B18-C18)/C18</f>
        <v>4.4952100221075902E-2</v>
      </c>
      <c r="E18" s="170">
        <f>+E9+E11+E13+E15+E16+E17</f>
        <v>1242</v>
      </c>
      <c r="F18" s="171">
        <f>F9+F11+F13+F15+F16+F17</f>
        <v>1190</v>
      </c>
      <c r="G18" s="267">
        <f>+(E18-F18)/F18</f>
        <v>4.3697478991596636E-2</v>
      </c>
      <c r="H18" s="170">
        <f>+H9+H11+H13+H15+H16+H17</f>
        <v>1477</v>
      </c>
      <c r="I18" s="171">
        <f>I9+I11+I13+I15+I16+I17</f>
        <v>1403</v>
      </c>
      <c r="J18" s="267">
        <f>+(H18-I18)/I18</f>
        <v>5.2744119743406988E-2</v>
      </c>
      <c r="K18" s="170">
        <f>+K9+K11+K13+K15+K16+K17</f>
        <v>-2243</v>
      </c>
      <c r="L18" s="219">
        <f>L9+L11+L13+L15+L16+L17</f>
        <v>-2234</v>
      </c>
      <c r="M18" s="267">
        <f>+(K18-L18)/L18</f>
        <v>4.0286481647269475E-3</v>
      </c>
      <c r="N18" s="170">
        <f>+N9+N11+N13+N15+N16+N17</f>
        <v>7566</v>
      </c>
      <c r="O18" s="171">
        <f>C18+F18+I18+L18</f>
        <v>7144</v>
      </c>
      <c r="P18" s="267">
        <f>+(N18-O18)/O18</f>
        <v>5.9070548712206045E-2</v>
      </c>
      <c r="Q18" s="138"/>
      <c r="R18" s="139"/>
      <c r="S18" s="139"/>
      <c r="T18" s="91"/>
      <c r="U18" s="91"/>
      <c r="V18" s="91"/>
      <c r="W18" s="91"/>
      <c r="X18" s="91"/>
      <c r="Y18" s="91"/>
      <c r="Z18" s="91"/>
    </row>
    <row r="19" spans="1:26" ht="14.25">
      <c r="A19" s="128" t="s">
        <v>52</v>
      </c>
      <c r="B19" s="268">
        <f>+B18/B$5</f>
        <v>0.37004175365344466</v>
      </c>
      <c r="C19" s="237">
        <f>C18/C5</f>
        <v>0.3685697213319572</v>
      </c>
      <c r="D19" s="231"/>
      <c r="E19" s="268">
        <f>+E18/E$5</f>
        <v>0.35134370579915136</v>
      </c>
      <c r="F19" s="237">
        <f>F18/F5</f>
        <v>0.34333525678015003</v>
      </c>
      <c r="G19" s="231"/>
      <c r="H19" s="268">
        <f>+H18/H$5</f>
        <v>0.38634580172639288</v>
      </c>
      <c r="I19" s="237">
        <f>I18/I5</f>
        <v>0.39069896964633805</v>
      </c>
      <c r="J19" s="231"/>
      <c r="K19" s="268"/>
      <c r="L19" s="144"/>
      <c r="M19" s="237"/>
      <c r="N19" s="268">
        <f>+N18/N$5</f>
        <v>0.28531563466324761</v>
      </c>
      <c r="O19" s="237">
        <f>O18/O5</f>
        <v>0.28053090395036517</v>
      </c>
      <c r="P19" s="231"/>
      <c r="Q19" s="143"/>
      <c r="R19" s="143"/>
      <c r="S19" s="143"/>
      <c r="T19" s="91"/>
      <c r="U19" s="91"/>
      <c r="V19" s="91"/>
      <c r="W19" s="91"/>
      <c r="X19" s="91"/>
      <c r="Y19" s="91"/>
      <c r="Z19" s="91"/>
    </row>
    <row r="20" spans="1:26" ht="14.25" customHeight="1">
      <c r="A20" s="145"/>
      <c r="B20" s="146"/>
      <c r="C20" s="146"/>
      <c r="D20" s="147"/>
      <c r="E20" s="146"/>
      <c r="F20" s="148"/>
      <c r="G20" s="147"/>
      <c r="H20" s="149"/>
      <c r="I20" s="148"/>
      <c r="J20" s="147"/>
      <c r="K20" s="146"/>
      <c r="L20" s="146"/>
      <c r="M20" s="146"/>
      <c r="N20" s="149"/>
      <c r="O20" s="146"/>
      <c r="P20" s="147"/>
      <c r="Q20" s="150"/>
      <c r="R20" s="150"/>
      <c r="S20" s="150"/>
      <c r="T20" s="91"/>
      <c r="U20" s="91"/>
      <c r="V20" s="91"/>
      <c r="W20" s="91"/>
      <c r="X20" s="91"/>
      <c r="Y20" s="91"/>
      <c r="Z20" s="91"/>
    </row>
    <row r="21" spans="1:26" ht="21.95" customHeight="1">
      <c r="A21" s="151"/>
      <c r="B21" s="152"/>
      <c r="C21" s="153"/>
      <c r="D21" s="154"/>
      <c r="E21" s="152"/>
      <c r="F21" s="269"/>
      <c r="G21" s="156"/>
      <c r="H21" s="286"/>
      <c r="I21" s="296"/>
      <c r="J21" s="296"/>
      <c r="K21" s="286" t="s">
        <v>59</v>
      </c>
      <c r="L21" s="297"/>
      <c r="M21" s="297"/>
      <c r="N21" s="157">
        <f>-324+123</f>
        <v>-201</v>
      </c>
      <c r="O21" s="160">
        <v>-211</v>
      </c>
      <c r="P21" s="159"/>
      <c r="Q21" s="135"/>
      <c r="R21" s="135"/>
      <c r="S21" s="135"/>
      <c r="T21" s="91"/>
      <c r="U21" s="91"/>
      <c r="V21" s="91"/>
      <c r="W21" s="91"/>
      <c r="X21" s="91"/>
      <c r="Y21" s="91"/>
      <c r="Z21" s="91"/>
    </row>
    <row r="22" spans="1:26" ht="21.95" customHeight="1">
      <c r="A22" s="151"/>
      <c r="B22" s="152"/>
      <c r="C22" s="153"/>
      <c r="D22" s="154"/>
      <c r="E22" s="152"/>
      <c r="F22" s="269"/>
      <c r="G22" s="156"/>
      <c r="H22" s="286"/>
      <c r="I22" s="296"/>
      <c r="J22" s="296"/>
      <c r="K22" s="286" t="s">
        <v>60</v>
      </c>
      <c r="L22" s="297"/>
      <c r="M22" s="297"/>
      <c r="N22" s="157">
        <v>-1560</v>
      </c>
      <c r="O22" s="160">
        <v>-1478</v>
      </c>
      <c r="P22" s="159"/>
      <c r="Q22" s="135"/>
      <c r="R22" s="161"/>
      <c r="S22" s="161"/>
      <c r="T22" s="91"/>
      <c r="U22" s="91"/>
      <c r="V22" s="91"/>
      <c r="W22" s="91"/>
      <c r="X22" s="91"/>
      <c r="Y22" s="91"/>
      <c r="Z22" s="91"/>
    </row>
    <row r="23" spans="1:26" ht="21.95" customHeight="1">
      <c r="A23" s="162"/>
      <c r="B23" s="163"/>
      <c r="C23" s="153"/>
      <c r="D23" s="154"/>
      <c r="E23" s="163"/>
      <c r="F23" s="269"/>
      <c r="G23" s="156"/>
      <c r="H23" s="287"/>
      <c r="I23" s="296"/>
      <c r="J23" s="296"/>
      <c r="K23" s="288" t="s">
        <v>61</v>
      </c>
      <c r="L23" s="297"/>
      <c r="M23" s="297"/>
      <c r="N23" s="164">
        <f>-N22/(N18-N16-N17+N21)</f>
        <v>0.21999717952333944</v>
      </c>
      <c r="O23" s="270">
        <f>-O22/(O18-O16-O17+O21)</f>
        <v>0.2201042442293373</v>
      </c>
      <c r="P23" s="159"/>
      <c r="Q23" s="135"/>
      <c r="R23" s="166"/>
      <c r="S23" s="208"/>
      <c r="T23" s="91"/>
      <c r="U23" s="91"/>
      <c r="V23" s="91"/>
      <c r="W23" s="91"/>
      <c r="X23" s="91"/>
      <c r="Y23" s="91"/>
      <c r="Z23" s="91"/>
    </row>
    <row r="24" spans="1:26" ht="21.95" customHeight="1">
      <c r="A24" s="152"/>
      <c r="B24" s="168"/>
      <c r="C24" s="152"/>
      <c r="D24" s="169"/>
      <c r="E24" s="152"/>
      <c r="F24" s="269"/>
      <c r="G24" s="156"/>
      <c r="H24" s="279"/>
      <c r="I24" s="296"/>
      <c r="J24" s="296"/>
      <c r="K24" s="280" t="s">
        <v>66</v>
      </c>
      <c r="L24" s="297"/>
      <c r="M24" s="297"/>
      <c r="N24" s="170">
        <f>+N18+N21+N22</f>
        <v>5805</v>
      </c>
      <c r="O24" s="171">
        <f>+O18+O21+O22</f>
        <v>5455</v>
      </c>
      <c r="P24" s="172">
        <f>+(N24-O24)/O24</f>
        <v>6.4161319890009172E-2</v>
      </c>
      <c r="Q24" s="139"/>
      <c r="R24" s="139"/>
      <c r="S24" s="139"/>
      <c r="T24" s="91"/>
      <c r="U24" s="91"/>
      <c r="V24" s="91"/>
      <c r="W24" s="91"/>
      <c r="X24" s="91"/>
      <c r="Y24" s="91"/>
      <c r="Z24" s="91"/>
    </row>
    <row r="25" spans="1:26" ht="21.95" customHeight="1">
      <c r="A25" s="174"/>
      <c r="B25" s="152"/>
      <c r="C25" s="152"/>
      <c r="D25" s="169"/>
      <c r="E25" s="152"/>
      <c r="F25" s="269"/>
      <c r="G25" s="156"/>
      <c r="H25" s="282"/>
      <c r="I25" s="296"/>
      <c r="J25" s="296"/>
      <c r="K25" s="282" t="s">
        <v>52</v>
      </c>
      <c r="L25" s="297"/>
      <c r="M25" s="297"/>
      <c r="N25" s="175">
        <f>+N24/N$5</f>
        <v>0.21890791160721021</v>
      </c>
      <c r="O25" s="176">
        <f>+O24/O$5</f>
        <v>0.21420717819838217</v>
      </c>
      <c r="P25" s="177"/>
      <c r="Q25" s="139"/>
      <c r="R25" s="139"/>
      <c r="S25" s="139"/>
      <c r="T25" s="91"/>
      <c r="U25" s="91"/>
      <c r="V25" s="91"/>
      <c r="W25" s="91"/>
      <c r="X25" s="91"/>
      <c r="Y25" s="91"/>
      <c r="Z25" s="91"/>
    </row>
    <row r="26" spans="1:26" ht="3.95" customHeight="1">
      <c r="A26" s="174"/>
      <c r="B26" s="152"/>
      <c r="C26" s="152"/>
      <c r="D26" s="169"/>
      <c r="E26" s="152"/>
      <c r="F26" s="269"/>
      <c r="G26" s="156"/>
      <c r="H26" s="282"/>
      <c r="I26" s="298"/>
      <c r="J26" s="298"/>
      <c r="K26" s="284"/>
      <c r="L26" s="299"/>
      <c r="M26" s="299"/>
      <c r="N26" s="178"/>
      <c r="O26" s="176"/>
      <c r="P26" s="169"/>
      <c r="Q26" s="190"/>
      <c r="R26" s="190"/>
      <c r="S26" s="190"/>
      <c r="T26" s="91"/>
      <c r="U26" s="91"/>
      <c r="V26" s="91"/>
      <c r="W26" s="91"/>
      <c r="X26" s="91"/>
      <c r="Y26" s="91"/>
      <c r="Z26" s="91"/>
    </row>
    <row r="27" spans="1:26" ht="21.95" customHeight="1" thickBot="1">
      <c r="A27" s="180"/>
      <c r="B27" s="180"/>
      <c r="C27" s="180"/>
      <c r="D27" s="181"/>
      <c r="E27" s="180"/>
      <c r="F27" s="269"/>
      <c r="G27" s="156"/>
      <c r="H27" s="273"/>
      <c r="I27" s="296"/>
      <c r="J27" s="296"/>
      <c r="K27" s="275" t="s">
        <v>62</v>
      </c>
      <c r="L27" s="275"/>
      <c r="M27" s="300"/>
      <c r="N27" s="182">
        <f>ROUND(N24/1248.9,2)</f>
        <v>4.6500000000000004</v>
      </c>
      <c r="O27" s="182">
        <v>4.37</v>
      </c>
      <c r="P27" s="183">
        <f>+(N27-O27)/O27</f>
        <v>6.4073226544622483E-2</v>
      </c>
      <c r="Q27" s="184"/>
      <c r="R27" s="184"/>
      <c r="S27" s="184"/>
      <c r="T27" s="91"/>
      <c r="U27" s="91"/>
      <c r="V27" s="91"/>
      <c r="W27" s="91"/>
      <c r="X27" s="91"/>
      <c r="Y27" s="91"/>
      <c r="Z27" s="91"/>
    </row>
    <row r="28" spans="1:26">
      <c r="A28" s="186"/>
      <c r="B28" s="186"/>
      <c r="C28" s="186"/>
      <c r="D28" s="187"/>
      <c r="E28" s="186"/>
      <c r="F28" s="186"/>
      <c r="G28" s="187"/>
      <c r="H28" s="186"/>
      <c r="I28" s="186"/>
      <c r="J28" s="187"/>
      <c r="K28" s="186"/>
      <c r="L28" s="186"/>
      <c r="M28" s="186"/>
      <c r="N28" s="189"/>
      <c r="O28" s="186"/>
      <c r="P28" s="187"/>
      <c r="Q28" s="190"/>
      <c r="R28" s="190"/>
      <c r="S28" s="190"/>
      <c r="T28" s="91"/>
      <c r="U28" s="91"/>
      <c r="V28" s="91"/>
      <c r="W28" s="91"/>
      <c r="X28" s="91"/>
      <c r="Y28" s="91"/>
      <c r="Z28" s="91"/>
    </row>
    <row r="29" spans="1:26" ht="12.75" customHeight="1">
      <c r="A29" s="278" t="s">
        <v>63</v>
      </c>
      <c r="B29" s="278"/>
      <c r="C29" s="278"/>
      <c r="D29" s="278"/>
      <c r="E29" s="278"/>
      <c r="F29" s="278"/>
      <c r="G29" s="278"/>
      <c r="H29" s="278"/>
      <c r="I29" s="278"/>
      <c r="J29" s="278"/>
      <c r="K29" s="278"/>
      <c r="L29" s="278"/>
      <c r="M29" s="278"/>
      <c r="N29" s="278"/>
      <c r="O29" s="278"/>
      <c r="P29" s="187"/>
      <c r="Q29" s="190"/>
      <c r="R29" s="190"/>
      <c r="S29" s="190"/>
      <c r="T29" s="91"/>
      <c r="U29" s="91"/>
      <c r="V29" s="91"/>
      <c r="W29" s="91"/>
      <c r="X29" s="91"/>
      <c r="Y29" s="91"/>
      <c r="Z29" s="91"/>
    </row>
    <row r="30" spans="1:26">
      <c r="A30" s="278" t="s">
        <v>64</v>
      </c>
      <c r="B30" s="278"/>
      <c r="C30" s="278"/>
      <c r="D30" s="278"/>
      <c r="E30" s="278"/>
      <c r="F30" s="278"/>
      <c r="G30" s="278"/>
      <c r="H30" s="278"/>
      <c r="I30" s="278"/>
      <c r="J30" s="278"/>
      <c r="K30" s="278"/>
      <c r="L30" s="278"/>
      <c r="M30" s="278"/>
      <c r="N30" s="278"/>
      <c r="O30" s="278"/>
      <c r="P30" s="209"/>
      <c r="Q30" s="192"/>
      <c r="R30" s="192"/>
      <c r="S30" s="192"/>
      <c r="T30" s="192"/>
      <c r="U30" s="192"/>
      <c r="V30" s="192"/>
      <c r="W30" s="192"/>
      <c r="X30" s="192"/>
      <c r="Y30" s="192"/>
      <c r="Z30" s="192"/>
    </row>
    <row r="31" spans="1:26">
      <c r="A31" s="271" t="s">
        <v>85</v>
      </c>
      <c r="B31" s="272"/>
      <c r="C31" s="272"/>
      <c r="D31" s="272"/>
      <c r="E31" s="272"/>
      <c r="F31" s="272"/>
      <c r="G31" s="272"/>
      <c r="H31" s="272"/>
      <c r="I31" s="272"/>
      <c r="J31" s="272"/>
      <c r="K31" s="272"/>
      <c r="L31" s="272"/>
      <c r="M31" s="272"/>
      <c r="N31" s="272"/>
      <c r="O31" s="272"/>
      <c r="P31" s="272"/>
      <c r="Q31" s="192"/>
      <c r="R31" s="192"/>
      <c r="S31" s="192"/>
      <c r="T31" s="192"/>
      <c r="U31" s="192"/>
      <c r="V31" s="192"/>
      <c r="W31" s="192"/>
      <c r="X31" s="192"/>
      <c r="Y31" s="192"/>
      <c r="Z31" s="192"/>
    </row>
    <row r="32" spans="1:26">
      <c r="A32" s="271" t="s">
        <v>75</v>
      </c>
      <c r="B32" s="295"/>
      <c r="C32" s="295"/>
      <c r="D32" s="295"/>
      <c r="E32" s="295"/>
      <c r="F32" s="295"/>
      <c r="G32" s="295"/>
      <c r="H32" s="295"/>
      <c r="I32" s="295"/>
      <c r="J32" s="295"/>
      <c r="K32" s="295"/>
      <c r="L32" s="295"/>
      <c r="M32" s="295"/>
      <c r="N32" s="295"/>
      <c r="O32" s="295"/>
      <c r="P32" s="295"/>
      <c r="Q32" s="193"/>
      <c r="R32" s="193"/>
      <c r="S32" s="193"/>
      <c r="T32" s="193"/>
      <c r="U32" s="193"/>
      <c r="V32" s="193"/>
      <c r="W32" s="193"/>
      <c r="X32" s="193"/>
      <c r="Y32" s="193"/>
      <c r="Z32" s="193"/>
    </row>
    <row r="33" spans="1:26">
      <c r="A33" s="210"/>
      <c r="B33" s="186"/>
      <c r="C33" s="186"/>
      <c r="D33" s="187"/>
      <c r="E33" s="186"/>
      <c r="F33" s="186"/>
      <c r="G33" s="187"/>
      <c r="H33" s="186"/>
      <c r="I33" s="186"/>
      <c r="J33" s="187"/>
      <c r="K33" s="186"/>
      <c r="L33" s="186"/>
      <c r="M33" s="186"/>
      <c r="N33" s="186"/>
      <c r="O33" s="186"/>
      <c r="P33" s="187"/>
      <c r="Q33" s="193"/>
      <c r="R33" s="193"/>
      <c r="S33" s="193"/>
      <c r="T33" s="193"/>
      <c r="U33" s="193"/>
      <c r="V33" s="193"/>
      <c r="W33" s="193"/>
      <c r="X33" s="193"/>
      <c r="Y33" s="193"/>
      <c r="Z33" s="193"/>
    </row>
    <row r="34" spans="1:26" s="213" customFormat="1">
      <c r="A34" s="211"/>
      <c r="B34" s="294"/>
      <c r="C34" s="294"/>
      <c r="D34" s="294"/>
      <c r="E34" s="263"/>
      <c r="F34" s="294"/>
      <c r="G34" s="294"/>
      <c r="H34" s="294"/>
      <c r="I34" s="263"/>
      <c r="J34" s="294"/>
      <c r="K34" s="294"/>
      <c r="L34" s="294"/>
      <c r="M34" s="263"/>
      <c r="N34" s="294"/>
      <c r="O34" s="294"/>
      <c r="P34" s="263"/>
      <c r="Q34" s="263"/>
      <c r="R34" s="294"/>
      <c r="S34" s="294"/>
      <c r="T34" s="294"/>
      <c r="U34" s="212"/>
      <c r="V34" s="212"/>
      <c r="W34" s="212"/>
      <c r="X34" s="212"/>
      <c r="Y34" s="212"/>
      <c r="Z34" s="212"/>
    </row>
    <row r="35" spans="1:26" s="213" customFormat="1" ht="15" hidden="1" customHeight="1">
      <c r="A35" s="99" t="s">
        <v>67</v>
      </c>
      <c r="B35" s="291" t="s">
        <v>43</v>
      </c>
      <c r="C35" s="291"/>
      <c r="D35" s="291"/>
      <c r="E35" s="214"/>
      <c r="F35" s="291" t="s">
        <v>44</v>
      </c>
      <c r="G35" s="291"/>
      <c r="H35" s="291"/>
      <c r="I35" s="214"/>
      <c r="J35" s="291" t="s">
        <v>45</v>
      </c>
      <c r="K35" s="291"/>
      <c r="L35" s="291"/>
      <c r="M35" s="214"/>
      <c r="N35" s="291" t="s">
        <v>68</v>
      </c>
      <c r="O35" s="291"/>
      <c r="P35" s="262"/>
      <c r="Q35" s="214"/>
      <c r="R35" s="291" t="s">
        <v>46</v>
      </c>
      <c r="S35" s="291"/>
      <c r="T35" s="291"/>
      <c r="U35" s="215"/>
      <c r="V35" s="215"/>
      <c r="W35" s="215"/>
      <c r="X35" s="215"/>
      <c r="Y35" s="215"/>
      <c r="Z35" s="215"/>
    </row>
    <row r="36" spans="1:26" s="213" customFormat="1" ht="32.25" hidden="1">
      <c r="A36" s="216" t="s">
        <v>0</v>
      </c>
      <c r="B36" s="217" t="s">
        <v>69</v>
      </c>
      <c r="C36" s="103" t="s">
        <v>70</v>
      </c>
      <c r="D36" s="218" t="s">
        <v>1</v>
      </c>
      <c r="E36" s="214"/>
      <c r="F36" s="217" t="s">
        <v>69</v>
      </c>
      <c r="G36" s="103" t="s">
        <v>70</v>
      </c>
      <c r="H36" s="218" t="s">
        <v>1</v>
      </c>
      <c r="I36" s="214"/>
      <c r="J36" s="217" t="s">
        <v>69</v>
      </c>
      <c r="K36" s="103" t="s">
        <v>70</v>
      </c>
      <c r="L36" s="218" t="s">
        <v>1</v>
      </c>
      <c r="M36" s="214"/>
      <c r="N36" s="217" t="s">
        <v>69</v>
      </c>
      <c r="O36" s="103" t="s">
        <v>70</v>
      </c>
      <c r="P36" s="218" t="s">
        <v>1</v>
      </c>
      <c r="Q36" s="214"/>
      <c r="R36" s="217" t="s">
        <v>69</v>
      </c>
      <c r="S36" s="103" t="s">
        <v>70</v>
      </c>
      <c r="T36" s="218" t="s">
        <v>1</v>
      </c>
      <c r="U36" s="215"/>
      <c r="V36" s="215"/>
      <c r="W36" s="215"/>
      <c r="X36" s="215"/>
      <c r="Y36" s="215"/>
      <c r="Z36" s="215"/>
    </row>
    <row r="37" spans="1:26" s="213" customFormat="1" ht="15" hidden="1">
      <c r="A37" s="171" t="s">
        <v>2</v>
      </c>
      <c r="B37" s="219">
        <v>12199</v>
      </c>
      <c r="C37" s="171">
        <v>13038</v>
      </c>
      <c r="D37" s="220">
        <f>IF(C37=0,0,(B37-C37)/C37)</f>
        <v>-6.4350360484736926E-2</v>
      </c>
      <c r="E37" s="221"/>
      <c r="F37" s="219">
        <v>2353</v>
      </c>
      <c r="G37" s="171">
        <v>2486</v>
      </c>
      <c r="H37" s="220">
        <f>IF(G37=0,0,(F37-G37)/G37)</f>
        <v>-5.3499597747385358E-2</v>
      </c>
      <c r="I37" s="221"/>
      <c r="J37" s="219">
        <v>1522</v>
      </c>
      <c r="K37" s="171">
        <v>1800</v>
      </c>
      <c r="L37" s="220">
        <f>IF(K37=0,0,(J37-K37)/K37)</f>
        <v>-0.15444444444444444</v>
      </c>
      <c r="M37" s="221"/>
      <c r="N37" s="219">
        <v>0</v>
      </c>
      <c r="O37" s="219">
        <v>0</v>
      </c>
      <c r="P37" s="220">
        <f>IF(O37=0,0,(N37-O37)/O37)</f>
        <v>0</v>
      </c>
      <c r="Q37" s="221"/>
      <c r="R37" s="219">
        <f t="shared" ref="R37:S39" si="7">+B37+F37+J37+N37</f>
        <v>16074</v>
      </c>
      <c r="S37" s="171">
        <f t="shared" si="7"/>
        <v>17324</v>
      </c>
      <c r="T37" s="220">
        <f>IF(S37=0,0,(R37-S37)/S37)</f>
        <v>-7.2154236896790583E-2</v>
      </c>
      <c r="U37" s="215"/>
      <c r="V37" s="215"/>
      <c r="W37" s="215"/>
      <c r="X37" s="215"/>
      <c r="Y37" s="215"/>
      <c r="Z37" s="215"/>
    </row>
    <row r="38" spans="1:26" s="213" customFormat="1" ht="14.25" hidden="1">
      <c r="A38" s="112" t="s">
        <v>47</v>
      </c>
      <c r="B38" s="222">
        <v>134</v>
      </c>
      <c r="C38" s="223">
        <v>148</v>
      </c>
      <c r="D38" s="121">
        <f>IF(C38=0,0,(B38-C38)/C38)</f>
        <v>-9.45945945945946E-2</v>
      </c>
      <c r="E38" s="168"/>
      <c r="F38" s="222">
        <v>0</v>
      </c>
      <c r="G38" s="116">
        <v>0</v>
      </c>
      <c r="H38" s="121">
        <f>IF(G38=0,0,(F38-G38)/G38)</f>
        <v>0</v>
      </c>
      <c r="I38" s="168"/>
      <c r="J38" s="222">
        <v>399</v>
      </c>
      <c r="K38" s="223">
        <v>370</v>
      </c>
      <c r="L38" s="121">
        <f>IF(K38=0,0,(J38-K38)/K38)</f>
        <v>7.8378378378378383E-2</v>
      </c>
      <c r="M38" s="168"/>
      <c r="N38" s="222">
        <v>0</v>
      </c>
      <c r="O38" s="224">
        <v>1</v>
      </c>
      <c r="P38" s="121">
        <f>IF(O38=0,0,(N38-O38)/O38)</f>
        <v>-1</v>
      </c>
      <c r="Q38" s="168"/>
      <c r="R38" s="222">
        <f t="shared" si="7"/>
        <v>533</v>
      </c>
      <c r="S38" s="223">
        <f t="shared" si="7"/>
        <v>519</v>
      </c>
      <c r="T38" s="121">
        <f>IF(S38=0,0,(R38-S38)/S38)</f>
        <v>2.6974951830443159E-2</v>
      </c>
    </row>
    <row r="39" spans="1:26" s="213" customFormat="1" ht="14.25" hidden="1">
      <c r="A39" s="112" t="s">
        <v>49</v>
      </c>
      <c r="B39" s="222">
        <v>-3230</v>
      </c>
      <c r="C39" s="223">
        <v>-3419</v>
      </c>
      <c r="D39" s="121">
        <f>IF(C39=0,0,(B39-C39)/C39)</f>
        <v>-5.5279321439017259E-2</v>
      </c>
      <c r="E39" s="168"/>
      <c r="F39" s="222">
        <v>-763</v>
      </c>
      <c r="G39" s="223">
        <v>-818</v>
      </c>
      <c r="H39" s="121">
        <f>IF(G39=0,0,(F39-G39)/G39)</f>
        <v>-6.7237163814180934E-2</v>
      </c>
      <c r="I39" s="168"/>
      <c r="J39" s="222">
        <v>-1068</v>
      </c>
      <c r="K39" s="223">
        <v>-1123</v>
      </c>
      <c r="L39" s="121">
        <f>IF(K39=0,0,(J39-K39)/K39)</f>
        <v>-4.8975957257346395E-2</v>
      </c>
      <c r="M39" s="168"/>
      <c r="N39" s="222">
        <v>-105</v>
      </c>
      <c r="O39" s="223">
        <v>-135</v>
      </c>
      <c r="P39" s="121">
        <f>IF(O39=0,0,(N39-O39)/O39)</f>
        <v>-0.22222222222222221</v>
      </c>
      <c r="Q39" s="168"/>
      <c r="R39" s="222">
        <f t="shared" si="7"/>
        <v>-5166</v>
      </c>
      <c r="S39" s="223">
        <f t="shared" si="7"/>
        <v>-5495</v>
      </c>
      <c r="T39" s="121">
        <f>IF(S39=0,0,(R39-S39)/S39)</f>
        <v>-5.9872611464968153E-2</v>
      </c>
    </row>
    <row r="40" spans="1:26" s="213" customFormat="1" ht="14.25" hidden="1">
      <c r="A40" s="117" t="s">
        <v>50</v>
      </c>
      <c r="B40" s="225">
        <f>+B39/B$5</f>
        <v>-0.16858037578288101</v>
      </c>
      <c r="C40" s="168">
        <f>+C39/C$5</f>
        <v>-0.18572437394752567</v>
      </c>
      <c r="D40" s="226"/>
      <c r="E40" s="227"/>
      <c r="F40" s="225">
        <f>+F39/F$5</f>
        <v>-0.22013848817080209</v>
      </c>
      <c r="G40" s="168">
        <f>+G39/G$5</f>
        <v>-41089.681159420288</v>
      </c>
      <c r="H40" s="226"/>
      <c r="I40" s="227"/>
      <c r="J40" s="225">
        <f>+J39/J$5</f>
        <v>-16530.982758620692</v>
      </c>
      <c r="K40" s="168" t="e">
        <f>+K39/K$5</f>
        <v>#DIV/0!</v>
      </c>
      <c r="L40" s="226"/>
      <c r="M40" s="227"/>
      <c r="N40" s="225"/>
      <c r="O40" s="168"/>
      <c r="P40" s="226"/>
      <c r="Q40" s="227"/>
      <c r="R40" s="225" t="e">
        <f>+R39/R$5</f>
        <v>#DIV/0!</v>
      </c>
      <c r="S40" s="168" t="e">
        <f>+S39/S$5</f>
        <v>#DIV/0!</v>
      </c>
      <c r="T40" s="226"/>
    </row>
    <row r="41" spans="1:26" s="213" customFormat="1" ht="15" hidden="1">
      <c r="A41" s="123" t="s">
        <v>51</v>
      </c>
      <c r="B41" s="228">
        <f>+B37+B38+B39</f>
        <v>9103</v>
      </c>
      <c r="C41" s="229">
        <f>+C37+C38+C39</f>
        <v>9767</v>
      </c>
      <c r="D41" s="220">
        <f>IF(C41=0,0,(B41-C41)/C41)</f>
        <v>-6.7984027848878872E-2</v>
      </c>
      <c r="E41" s="221"/>
      <c r="F41" s="228">
        <f>+F37+F38+F39</f>
        <v>1590</v>
      </c>
      <c r="G41" s="229">
        <f>+G37+G38+G39</f>
        <v>1668</v>
      </c>
      <c r="H41" s="220">
        <f>IF(G41=0,0,(F41-G41)/G41)</f>
        <v>-4.6762589928057555E-2</v>
      </c>
      <c r="I41" s="221"/>
      <c r="J41" s="228">
        <f>+J37+J38+J39</f>
        <v>853</v>
      </c>
      <c r="K41" s="229">
        <f>+K37+K38+K39</f>
        <v>1047</v>
      </c>
      <c r="L41" s="220">
        <f>IF(K41=0,0,(J41-K41)/K41)</f>
        <v>-0.18529130850047756</v>
      </c>
      <c r="M41" s="221"/>
      <c r="N41" s="228">
        <f>+N37+N38+N39</f>
        <v>-105</v>
      </c>
      <c r="O41" s="229">
        <f>+O37+O38+O39</f>
        <v>-134</v>
      </c>
      <c r="P41" s="220">
        <f>IF(O41=0,0,(N41-O41)/O41)</f>
        <v>-0.21641791044776118</v>
      </c>
      <c r="Q41" s="221"/>
      <c r="R41" s="228">
        <f>+R37+R38+R39</f>
        <v>11441</v>
      </c>
      <c r="S41" s="229">
        <f>+S37+S38+S39</f>
        <v>12348</v>
      </c>
      <c r="T41" s="220">
        <f>IF(S41=0,0,(R41-S41)/S41)</f>
        <v>-7.3453190800129575E-2</v>
      </c>
    </row>
    <row r="42" spans="1:26" s="213" customFormat="1" ht="14.25" hidden="1">
      <c r="A42" s="128" t="s">
        <v>52</v>
      </c>
      <c r="B42" s="230">
        <f>+B41/B$5</f>
        <v>0.47510438413361167</v>
      </c>
      <c r="C42" s="221">
        <f>+C41/C$5</f>
        <v>0.53055570644793304</v>
      </c>
      <c r="D42" s="231"/>
      <c r="E42" s="232"/>
      <c r="F42" s="230">
        <f>+F41/F$5</f>
        <v>0.45874206578188115</v>
      </c>
      <c r="G42" s="221">
        <f>+G41/G$5</f>
        <v>83786.782608695648</v>
      </c>
      <c r="H42" s="231"/>
      <c r="I42" s="232"/>
      <c r="J42" s="230">
        <f>+J41/J$5</f>
        <v>13203.116379310346</v>
      </c>
      <c r="K42" s="221" t="e">
        <f>+K41/K$5</f>
        <v>#DIV/0!</v>
      </c>
      <c r="L42" s="231"/>
      <c r="M42" s="232"/>
      <c r="N42" s="230"/>
      <c r="O42" s="221"/>
      <c r="P42" s="231"/>
      <c r="Q42" s="232"/>
      <c r="R42" s="230" t="e">
        <f>+R41/R$5</f>
        <v>#DIV/0!</v>
      </c>
      <c r="S42" s="221" t="e">
        <f>+S41/S$5</f>
        <v>#DIV/0!</v>
      </c>
      <c r="T42" s="231"/>
    </row>
    <row r="43" spans="1:26" s="213" customFormat="1" ht="14.25" hidden="1">
      <c r="A43" s="112" t="s">
        <v>53</v>
      </c>
      <c r="B43" s="222">
        <v>-2113</v>
      </c>
      <c r="C43" s="223">
        <v>-1999</v>
      </c>
      <c r="D43" s="121">
        <f>IF(C43=0,0,(B43-C43)/C43)</f>
        <v>5.7028514257128564E-2</v>
      </c>
      <c r="E43" s="168"/>
      <c r="F43" s="222">
        <v>-58</v>
      </c>
      <c r="G43" s="223">
        <v>-52</v>
      </c>
      <c r="H43" s="121">
        <f>IF(G43=0,0,(F43-G43)/G43)</f>
        <v>0.11538461538461539</v>
      </c>
      <c r="I43" s="168"/>
      <c r="J43" s="222">
        <v>-268</v>
      </c>
      <c r="K43" s="223">
        <v>-260</v>
      </c>
      <c r="L43" s="121">
        <f>IF(K43=0,0,(J43-K43)/K43)</f>
        <v>3.0769230769230771E-2</v>
      </c>
      <c r="M43" s="168"/>
      <c r="N43" s="222">
        <v>-316</v>
      </c>
      <c r="O43" s="223">
        <v>-356</v>
      </c>
      <c r="P43" s="121">
        <f>IF(O43=0,0,(N43-O43)/O43)</f>
        <v>-0.11235955056179775</v>
      </c>
      <c r="Q43" s="168"/>
      <c r="R43" s="222">
        <f>+B43+F43+J43+N43</f>
        <v>-2755</v>
      </c>
      <c r="S43" s="223">
        <f>+C43+G43+K43+O43</f>
        <v>-2667</v>
      </c>
      <c r="T43" s="121">
        <f>IF(S43=0,0,(R43-S43)/S43)</f>
        <v>3.2995875515560553E-2</v>
      </c>
    </row>
    <row r="44" spans="1:26" s="213" customFormat="1" ht="14.25" hidden="1">
      <c r="A44" s="117" t="s">
        <v>50</v>
      </c>
      <c r="B44" s="225">
        <f>+B43/B$5</f>
        <v>-0.11028183716075157</v>
      </c>
      <c r="C44" s="168">
        <f>+C43/C$5</f>
        <v>-0.10858819055896572</v>
      </c>
      <c r="D44" s="226"/>
      <c r="E44" s="227"/>
      <c r="F44" s="225">
        <f>+F43/F$5</f>
        <v>-1.6733987305251011E-2</v>
      </c>
      <c r="G44" s="168">
        <f>+G43/G$5</f>
        <v>-2612.0579710144925</v>
      </c>
      <c r="H44" s="226"/>
      <c r="I44" s="227"/>
      <c r="J44" s="225">
        <f>+J43/J$5</f>
        <v>-4148.2241379310344</v>
      </c>
      <c r="K44" s="168" t="e">
        <f>+K43/K$5</f>
        <v>#DIV/0!</v>
      </c>
      <c r="L44" s="226"/>
      <c r="M44" s="227"/>
      <c r="N44" s="225"/>
      <c r="O44" s="168"/>
      <c r="P44" s="226"/>
      <c r="Q44" s="227"/>
      <c r="R44" s="225" t="e">
        <f>+R43/R$5</f>
        <v>#DIV/0!</v>
      </c>
      <c r="S44" s="168" t="e">
        <f>+S43/S$5</f>
        <v>#DIV/0!</v>
      </c>
      <c r="T44" s="226"/>
    </row>
    <row r="45" spans="1:26" s="213" customFormat="1" ht="14.25" hidden="1">
      <c r="A45" s="112" t="s">
        <v>54</v>
      </c>
      <c r="B45" s="222">
        <v>-2648</v>
      </c>
      <c r="C45" s="223">
        <v>-2807</v>
      </c>
      <c r="D45" s="121">
        <f>IF(C45=0,0,(B45-C45)/C45)</f>
        <v>-5.6644104025650163E-2</v>
      </c>
      <c r="E45" s="168"/>
      <c r="F45" s="222">
        <v>-788</v>
      </c>
      <c r="G45" s="223">
        <v>-880</v>
      </c>
      <c r="H45" s="121">
        <f>IF(G45=0,0,(F45-G45)/G45)</f>
        <v>-0.10454545454545454</v>
      </c>
      <c r="I45" s="168"/>
      <c r="J45" s="222">
        <v>-326</v>
      </c>
      <c r="K45" s="223">
        <v>-363</v>
      </c>
      <c r="L45" s="121">
        <f>IF(K45=0,0,(J45-K45)/K45)</f>
        <v>-0.10192837465564739</v>
      </c>
      <c r="M45" s="168"/>
      <c r="N45" s="222">
        <v>-1047</v>
      </c>
      <c r="O45" s="223">
        <v>-1004</v>
      </c>
      <c r="P45" s="121">
        <f>IF(O45=0,0,(N45-O45)/O45)</f>
        <v>4.282868525896414E-2</v>
      </c>
      <c r="Q45" s="168"/>
      <c r="R45" s="222">
        <f>+B45+F45+J45+N45</f>
        <v>-4809</v>
      </c>
      <c r="S45" s="223">
        <f>+C45+G45+K45+O45</f>
        <v>-5054</v>
      </c>
      <c r="T45" s="121">
        <f>IF(S45=0,0,(R45-S45)/S45)</f>
        <v>-4.8476454293628811E-2</v>
      </c>
    </row>
    <row r="46" spans="1:26" s="213" customFormat="1" ht="14.25" hidden="1">
      <c r="A46" s="117" t="s">
        <v>50</v>
      </c>
      <c r="B46" s="225">
        <f>+B45/B$5</f>
        <v>-0.13820459290187892</v>
      </c>
      <c r="C46" s="168">
        <f>+C45/C$5</f>
        <v>-0.15247976533217447</v>
      </c>
      <c r="D46" s="226"/>
      <c r="E46" s="227"/>
      <c r="F46" s="225">
        <f>+F45/F$5</f>
        <v>-0.22735141373341028</v>
      </c>
      <c r="G46" s="168">
        <f>+G45/G$5</f>
        <v>-44204.057971014488</v>
      </c>
      <c r="H46" s="226"/>
      <c r="I46" s="227"/>
      <c r="J46" s="225">
        <f>+J45/J$5</f>
        <v>-5045.9741379310344</v>
      </c>
      <c r="K46" s="168" t="e">
        <f>+K45/K$5</f>
        <v>#DIV/0!</v>
      </c>
      <c r="L46" s="226"/>
      <c r="M46" s="227"/>
      <c r="N46" s="225"/>
      <c r="O46" s="168"/>
      <c r="P46" s="226"/>
      <c r="Q46" s="227"/>
      <c r="R46" s="225" t="e">
        <f>+R45/R$5</f>
        <v>#DIV/0!</v>
      </c>
      <c r="S46" s="168" t="e">
        <f>+S45/S$5</f>
        <v>#DIV/0!</v>
      </c>
      <c r="T46" s="226"/>
    </row>
    <row r="47" spans="1:26" s="213" customFormat="1" ht="14.25" hidden="1">
      <c r="A47" s="112" t="s">
        <v>71</v>
      </c>
      <c r="B47" s="222">
        <v>132</v>
      </c>
      <c r="C47" s="223">
        <v>41</v>
      </c>
      <c r="D47" s="121"/>
      <c r="E47" s="168"/>
      <c r="F47" s="222">
        <v>82</v>
      </c>
      <c r="G47" s="223">
        <v>57</v>
      </c>
      <c r="H47" s="121"/>
      <c r="I47" s="168"/>
      <c r="J47" s="222">
        <v>0</v>
      </c>
      <c r="K47" s="223">
        <v>1</v>
      </c>
      <c r="L47" s="121"/>
      <c r="M47" s="168"/>
      <c r="N47" s="222">
        <v>-56</v>
      </c>
      <c r="O47" s="223">
        <v>3</v>
      </c>
      <c r="P47" s="121"/>
      <c r="Q47" s="168"/>
      <c r="R47" s="222">
        <f t="shared" ref="R47:S49" si="8">+B47+F47+J47+N47</f>
        <v>158</v>
      </c>
      <c r="S47" s="223">
        <f t="shared" si="8"/>
        <v>102</v>
      </c>
      <c r="T47" s="121"/>
    </row>
    <row r="48" spans="1:26" s="213" customFormat="1" ht="14.25" hidden="1">
      <c r="A48" s="112" t="s">
        <v>56</v>
      </c>
      <c r="B48" s="222">
        <v>150</v>
      </c>
      <c r="C48" s="223">
        <v>71</v>
      </c>
      <c r="D48" s="121"/>
      <c r="E48" s="168"/>
      <c r="F48" s="222">
        <v>0</v>
      </c>
      <c r="G48" s="224">
        <v>0</v>
      </c>
      <c r="H48" s="121"/>
      <c r="I48" s="168"/>
      <c r="J48" s="222">
        <v>-1</v>
      </c>
      <c r="K48" s="224">
        <v>-1</v>
      </c>
      <c r="L48" s="121"/>
      <c r="M48" s="168"/>
      <c r="N48" s="222">
        <v>0</v>
      </c>
      <c r="O48" s="224">
        <v>0</v>
      </c>
      <c r="P48" s="121"/>
      <c r="Q48" s="168"/>
      <c r="R48" s="222">
        <f t="shared" si="8"/>
        <v>149</v>
      </c>
      <c r="S48" s="223">
        <f t="shared" si="8"/>
        <v>70</v>
      </c>
      <c r="T48" s="121"/>
    </row>
    <row r="49" spans="1:20" s="213" customFormat="1" ht="14.25" hidden="1">
      <c r="A49" s="112" t="s">
        <v>57</v>
      </c>
      <c r="B49" s="222">
        <v>-52</v>
      </c>
      <c r="C49" s="223">
        <v>-54</v>
      </c>
      <c r="D49" s="121"/>
      <c r="E49" s="168"/>
      <c r="F49" s="222">
        <v>-6</v>
      </c>
      <c r="G49" s="223">
        <v>-11</v>
      </c>
      <c r="H49" s="121"/>
      <c r="I49" s="168"/>
      <c r="J49" s="222">
        <v>0</v>
      </c>
      <c r="K49" s="233">
        <v>0</v>
      </c>
      <c r="L49" s="121"/>
      <c r="M49" s="168"/>
      <c r="N49" s="222">
        <v>0</v>
      </c>
      <c r="O49" s="233">
        <v>0</v>
      </c>
      <c r="P49" s="121"/>
      <c r="Q49" s="168"/>
      <c r="R49" s="222">
        <f t="shared" si="8"/>
        <v>-58</v>
      </c>
      <c r="S49" s="223">
        <f t="shared" si="8"/>
        <v>-65</v>
      </c>
      <c r="T49" s="121"/>
    </row>
    <row r="50" spans="1:20" s="213" customFormat="1" ht="15" hidden="1">
      <c r="A50" s="234" t="s">
        <v>58</v>
      </c>
      <c r="B50" s="219">
        <f>+B41+B43+B45+B47+B48+B49</f>
        <v>4572</v>
      </c>
      <c r="C50" s="171">
        <f>+C41+C43+C45+C47+C48+C49</f>
        <v>5019</v>
      </c>
      <c r="D50" s="220">
        <f>IF(C50=0,0,(B50-C50)/C50)</f>
        <v>-8.9061566049013746E-2</v>
      </c>
      <c r="E50" s="221"/>
      <c r="F50" s="219">
        <f>+F41+F43+F45+F47+F48+F49</f>
        <v>820</v>
      </c>
      <c r="G50" s="171">
        <f>+G41+G43+G45+G47+G48+G49</f>
        <v>782</v>
      </c>
      <c r="H50" s="220">
        <f>IF(G50=0,0,(F50-G50)/G50)</f>
        <v>4.859335038363171E-2</v>
      </c>
      <c r="I50" s="221"/>
      <c r="J50" s="219">
        <f>+J41+J43+J45+J47+J48+J49</f>
        <v>258</v>
      </c>
      <c r="K50" s="171">
        <f>+K41+K43+K45+K47+K48+K49</f>
        <v>424</v>
      </c>
      <c r="L50" s="220">
        <f>IF(K50=0,0,(J50-K50)/K50)</f>
        <v>-0.39150943396226418</v>
      </c>
      <c r="M50" s="221"/>
      <c r="N50" s="219">
        <f>+N41+N43+N45+N47+N48+N49</f>
        <v>-1524</v>
      </c>
      <c r="O50" s="171">
        <f>+O41+O43+O45+O47+O48+O49</f>
        <v>-1491</v>
      </c>
      <c r="P50" s="220">
        <f>IF(O50=0,0,(N50-O50)/O50)</f>
        <v>2.2132796780684104E-2</v>
      </c>
      <c r="Q50" s="221"/>
      <c r="R50" s="219">
        <f>+R41+R43+R45+R47+R48+R49</f>
        <v>4126</v>
      </c>
      <c r="S50" s="171">
        <f>+S41+S43+S45+S47+S48+S49</f>
        <v>4734</v>
      </c>
      <c r="T50" s="220">
        <f>IF(S50=0,0,(R50-S50)/S50)</f>
        <v>-0.12843261512463033</v>
      </c>
    </row>
    <row r="51" spans="1:20" s="213" customFormat="1" ht="14.25" hidden="1">
      <c r="A51" s="235" t="s">
        <v>52</v>
      </c>
      <c r="B51" s="236">
        <f>+B50/B$5</f>
        <v>0.23862212943632569</v>
      </c>
      <c r="C51" s="237">
        <f>+C50/C$5</f>
        <v>0.2726383833994242</v>
      </c>
      <c r="D51" s="231"/>
      <c r="E51" s="232"/>
      <c r="F51" s="236">
        <f>+F50/F$5</f>
        <v>0.23658395845354876</v>
      </c>
      <c r="G51" s="237">
        <f>+G50/G$5</f>
        <v>39281.333333333328</v>
      </c>
      <c r="H51" s="231"/>
      <c r="I51" s="232"/>
      <c r="J51" s="236">
        <f>+J50/J$5</f>
        <v>3993.4396551724139</v>
      </c>
      <c r="K51" s="237" t="e">
        <f>+K50/K$5</f>
        <v>#DIV/0!</v>
      </c>
      <c r="L51" s="231"/>
      <c r="M51" s="232"/>
      <c r="N51" s="236"/>
      <c r="O51" s="237"/>
      <c r="P51" s="231"/>
      <c r="Q51" s="232"/>
      <c r="R51" s="236" t="e">
        <f>+R50/R$5</f>
        <v>#DIV/0!</v>
      </c>
      <c r="S51" s="237" t="e">
        <f>+S50/S$5</f>
        <v>#DIV/0!</v>
      </c>
      <c r="T51" s="231"/>
    </row>
    <row r="52" spans="1:20" s="213" customFormat="1" ht="14.25" hidden="1">
      <c r="A52" s="145"/>
      <c r="B52" s="146"/>
      <c r="C52" s="146"/>
      <c r="D52" s="147"/>
      <c r="E52" s="146"/>
      <c r="F52" s="146"/>
      <c r="G52" s="146"/>
      <c r="H52" s="147"/>
      <c r="I52" s="146"/>
      <c r="J52" s="146"/>
      <c r="K52" s="146"/>
      <c r="L52" s="147"/>
      <c r="M52" s="146"/>
      <c r="N52" s="146"/>
      <c r="O52" s="146"/>
      <c r="P52" s="147"/>
      <c r="Q52" s="146"/>
      <c r="R52" s="146"/>
      <c r="S52" s="146"/>
      <c r="T52" s="147"/>
    </row>
    <row r="53" spans="1:20" s="213" customFormat="1" ht="15" hidden="1" customHeight="1">
      <c r="A53" s="151"/>
      <c r="B53" s="152"/>
      <c r="C53" s="153"/>
      <c r="D53" s="154"/>
      <c r="E53" s="153"/>
      <c r="F53" s="152"/>
      <c r="G53" s="153"/>
      <c r="H53" s="154"/>
      <c r="I53" s="153"/>
      <c r="J53" s="152"/>
      <c r="K53" s="238"/>
      <c r="L53" s="156"/>
      <c r="M53" s="156"/>
      <c r="N53" s="286" t="s">
        <v>59</v>
      </c>
      <c r="O53" s="286"/>
      <c r="P53" s="286"/>
      <c r="Q53" s="239"/>
      <c r="R53" s="240">
        <f>-203+98</f>
        <v>-105</v>
      </c>
      <c r="S53" s="158">
        <v>-123</v>
      </c>
      <c r="T53" s="159"/>
    </row>
    <row r="54" spans="1:20" s="213" customFormat="1" ht="15" hidden="1" customHeight="1">
      <c r="A54" s="151"/>
      <c r="B54" s="152"/>
      <c r="C54" s="153"/>
      <c r="D54" s="154"/>
      <c r="E54" s="153"/>
      <c r="F54" s="152"/>
      <c r="G54" s="153"/>
      <c r="H54" s="154"/>
      <c r="I54" s="153"/>
      <c r="J54" s="152"/>
      <c r="K54" s="238"/>
      <c r="L54" s="156"/>
      <c r="M54" s="156"/>
      <c r="N54" s="286" t="s">
        <v>60</v>
      </c>
      <c r="O54" s="286"/>
      <c r="P54" s="286"/>
      <c r="Q54" s="239"/>
      <c r="R54" s="240">
        <v>-865</v>
      </c>
      <c r="S54" s="158">
        <v>-1129</v>
      </c>
      <c r="T54" s="159"/>
    </row>
    <row r="55" spans="1:20" s="213" customFormat="1" ht="14.25" hidden="1">
      <c r="A55" s="162"/>
      <c r="B55" s="163"/>
      <c r="C55" s="153"/>
      <c r="D55" s="154"/>
      <c r="E55" s="153"/>
      <c r="F55" s="163"/>
      <c r="G55" s="153"/>
      <c r="H55" s="154"/>
      <c r="I55" s="153"/>
      <c r="J55" s="163"/>
      <c r="K55" s="238"/>
      <c r="L55" s="117"/>
      <c r="M55" s="117"/>
      <c r="N55" s="288" t="s">
        <v>61</v>
      </c>
      <c r="O55" s="288"/>
      <c r="P55" s="288"/>
      <c r="Q55" s="239"/>
      <c r="R55" s="241">
        <f>-R54/(R50-R48-R49+R53)</f>
        <v>0.22010178117048346</v>
      </c>
      <c r="S55" s="242">
        <f>-S54/(S50-S48-S49+S53)</f>
        <v>0.24511506730351715</v>
      </c>
      <c r="T55" s="159"/>
    </row>
    <row r="56" spans="1:20" s="213" customFormat="1" ht="15" hidden="1" customHeight="1">
      <c r="A56" s="152"/>
      <c r="B56" s="168"/>
      <c r="C56" s="152"/>
      <c r="D56" s="169"/>
      <c r="E56" s="152"/>
      <c r="F56" s="168"/>
      <c r="G56" s="152"/>
      <c r="H56" s="169"/>
      <c r="I56" s="152"/>
      <c r="J56" s="152"/>
      <c r="K56" s="243"/>
      <c r="L56" s="156"/>
      <c r="M56" s="156"/>
      <c r="N56" s="280" t="s">
        <v>3</v>
      </c>
      <c r="O56" s="280"/>
      <c r="P56" s="280"/>
      <c r="Q56" s="244"/>
      <c r="R56" s="171">
        <f>+R50+R53+R54</f>
        <v>3156</v>
      </c>
      <c r="S56" s="171">
        <f>+S50+S53+S54</f>
        <v>3482</v>
      </c>
      <c r="T56" s="220">
        <f>+(R56-S56)/S56</f>
        <v>-9.3624353819643888E-2</v>
      </c>
    </row>
    <row r="57" spans="1:20" s="213" customFormat="1" ht="15" hidden="1" customHeight="1">
      <c r="A57" s="174"/>
      <c r="B57" s="152"/>
      <c r="C57" s="152"/>
      <c r="D57" s="169"/>
      <c r="E57" s="152"/>
      <c r="F57" s="152"/>
      <c r="G57" s="152"/>
      <c r="H57" s="169"/>
      <c r="I57" s="152"/>
      <c r="J57" s="152"/>
      <c r="K57" s="243"/>
      <c r="L57" s="245"/>
      <c r="M57" s="245"/>
      <c r="N57" s="282" t="s">
        <v>52</v>
      </c>
      <c r="O57" s="282"/>
      <c r="P57" s="282"/>
      <c r="Q57" s="244"/>
      <c r="R57" s="236" t="e">
        <f>+R56/R$5</f>
        <v>#DIV/0!</v>
      </c>
      <c r="S57" s="232" t="e">
        <f>+S56/S$5</f>
        <v>#DIV/0!</v>
      </c>
      <c r="T57" s="177"/>
    </row>
    <row r="58" spans="1:20" s="213" customFormat="1" ht="15" hidden="1">
      <c r="A58" s="174"/>
      <c r="B58" s="152"/>
      <c r="C58" s="152"/>
      <c r="D58" s="169"/>
      <c r="E58" s="152"/>
      <c r="F58" s="152"/>
      <c r="G58" s="152"/>
      <c r="H58" s="169"/>
      <c r="I58" s="152"/>
      <c r="J58" s="152"/>
      <c r="K58" s="246"/>
      <c r="L58" s="247"/>
      <c r="M58" s="247"/>
      <c r="N58" s="248"/>
      <c r="O58" s="249"/>
      <c r="P58" s="249"/>
      <c r="Q58" s="247"/>
      <c r="R58" s="247"/>
      <c r="S58" s="247"/>
      <c r="T58" s="250"/>
    </row>
    <row r="59" spans="1:20" ht="15" hidden="1" customHeight="1">
      <c r="A59" s="180"/>
      <c r="B59" s="180"/>
      <c r="C59" s="180"/>
      <c r="D59" s="181"/>
      <c r="E59" s="180"/>
      <c r="F59" s="180"/>
      <c r="G59" s="180"/>
      <c r="H59" s="181"/>
      <c r="I59" s="180"/>
      <c r="J59" s="180"/>
      <c r="K59" s="251"/>
      <c r="L59" s="156"/>
      <c r="M59" s="156"/>
      <c r="N59" s="293" t="s">
        <v>72</v>
      </c>
      <c r="O59" s="293"/>
      <c r="P59" s="293"/>
      <c r="Q59" s="252"/>
      <c r="R59" s="182">
        <v>2.5299999999999998</v>
      </c>
      <c r="S59" s="253">
        <v>2.76</v>
      </c>
      <c r="T59" s="254">
        <f>+(R59-S59)/S59</f>
        <v>-8.3333333333333329E-2</v>
      </c>
    </row>
    <row r="60" spans="1:20">
      <c r="R60" s="255"/>
    </row>
    <row r="61" spans="1:20">
      <c r="R61" s="255"/>
    </row>
    <row r="62" spans="1:20">
      <c r="R62" s="255"/>
    </row>
    <row r="63" spans="1:20">
      <c r="R63" s="255"/>
    </row>
    <row r="64" spans="1:20">
      <c r="R64" s="255"/>
    </row>
    <row r="65" spans="18:18">
      <c r="R65" s="255"/>
    </row>
    <row r="66" spans="18:18">
      <c r="R66" s="255"/>
    </row>
    <row r="67" spans="18:18">
      <c r="R67" s="255"/>
    </row>
    <row r="68" spans="18:18">
      <c r="R68" s="255"/>
    </row>
    <row r="69" spans="18:18">
      <c r="R69" s="255"/>
    </row>
    <row r="70" spans="18:18">
      <c r="R70" s="255"/>
    </row>
    <row r="71" spans="18:18">
      <c r="R71" s="255"/>
    </row>
    <row r="72" spans="18:18">
      <c r="R72" s="255"/>
    </row>
    <row r="73" spans="18:18">
      <c r="R73" s="255"/>
    </row>
    <row r="74" spans="18:18">
      <c r="R74" s="255"/>
    </row>
    <row r="75" spans="18:18">
      <c r="R75" s="255"/>
    </row>
    <row r="76" spans="18:18">
      <c r="R76" s="255"/>
    </row>
    <row r="77" spans="18:18">
      <c r="R77" s="255"/>
    </row>
    <row r="78" spans="18:18">
      <c r="R78" s="255"/>
    </row>
    <row r="79" spans="18:18">
      <c r="R79" s="255"/>
    </row>
    <row r="80" spans="18:18">
      <c r="R80" s="255"/>
    </row>
  </sheetData>
  <mergeCells count="40">
    <mergeCell ref="A1:P1"/>
    <mergeCell ref="B3:D3"/>
    <mergeCell ref="E3:G3"/>
    <mergeCell ref="H3:J3"/>
    <mergeCell ref="K3:M3"/>
    <mergeCell ref="N3:P3"/>
    <mergeCell ref="H21:J21"/>
    <mergeCell ref="K21:M21"/>
    <mergeCell ref="H22:J22"/>
    <mergeCell ref="K22:M22"/>
    <mergeCell ref="H23:J23"/>
    <mergeCell ref="K23:M23"/>
    <mergeCell ref="A32:P32"/>
    <mergeCell ref="H24:J24"/>
    <mergeCell ref="K24:M24"/>
    <mergeCell ref="H25:J25"/>
    <mergeCell ref="K25:M25"/>
    <mergeCell ref="H26:J26"/>
    <mergeCell ref="K26:M26"/>
    <mergeCell ref="H27:J27"/>
    <mergeCell ref="K27:M27"/>
    <mergeCell ref="A29:O29"/>
    <mergeCell ref="A30:O30"/>
    <mergeCell ref="A31:P31"/>
    <mergeCell ref="R34:T34"/>
    <mergeCell ref="B35:D35"/>
    <mergeCell ref="F35:H35"/>
    <mergeCell ref="J35:L35"/>
    <mergeCell ref="N35:O35"/>
    <mergeCell ref="R35:T35"/>
    <mergeCell ref="N59:P59"/>
    <mergeCell ref="B34:D34"/>
    <mergeCell ref="F34:H34"/>
    <mergeCell ref="J34:L34"/>
    <mergeCell ref="N34:O34"/>
    <mergeCell ref="N53:P53"/>
    <mergeCell ref="N54:P54"/>
    <mergeCell ref="N55:P55"/>
    <mergeCell ref="N56:P56"/>
    <mergeCell ref="N57:P57"/>
  </mergeCells>
  <pageMargins left="0.75" right="0.75" top="1" bottom="1" header="0.5" footer="0.5"/>
  <pageSetup paperSize="9" scale="5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T47"/>
  <sheetViews>
    <sheetView showGridLines="0" zoomScale="90" zoomScaleNormal="90" workbookViewId="0">
      <selection activeCell="A33" sqref="A33"/>
    </sheetView>
  </sheetViews>
  <sheetFormatPr baseColWidth="10" defaultColWidth="11.42578125" defaultRowHeight="12.75"/>
  <cols>
    <col min="1" max="1" width="102.140625" style="15" bestFit="1" customWidth="1"/>
    <col min="2" max="5" width="14.28515625" style="45" customWidth="1"/>
    <col min="6" max="16384" width="11.42578125" style="15"/>
  </cols>
  <sheetData>
    <row r="1" spans="1:6" ht="36.950000000000003" customHeight="1">
      <c r="A1" s="1" t="s">
        <v>21</v>
      </c>
      <c r="B1" s="2"/>
      <c r="C1" s="2"/>
      <c r="D1" s="2"/>
      <c r="E1" s="2"/>
      <c r="F1" s="1"/>
    </row>
    <row r="2" spans="1:6" ht="11.1" customHeight="1">
      <c r="A2" s="16"/>
      <c r="B2" s="17"/>
      <c r="C2" s="17"/>
      <c r="D2" s="18"/>
      <c r="E2" s="19"/>
    </row>
    <row r="3" spans="1:6" ht="20.25" customHeight="1">
      <c r="A3" s="20" t="s">
        <v>0</v>
      </c>
      <c r="B3" s="303" t="s">
        <v>40</v>
      </c>
      <c r="C3" s="302" t="s">
        <v>78</v>
      </c>
      <c r="D3" s="303" t="s">
        <v>41</v>
      </c>
      <c r="E3" s="302" t="s">
        <v>79</v>
      </c>
    </row>
    <row r="4" spans="1:6" ht="13.5" customHeight="1">
      <c r="A4" s="21"/>
      <c r="B4" s="303"/>
      <c r="C4" s="302"/>
      <c r="D4" s="303"/>
      <c r="E4" s="302"/>
    </row>
    <row r="5" spans="1:6" s="25" customFormat="1" ht="17.25" customHeight="1">
      <c r="A5" s="22" t="s">
        <v>2</v>
      </c>
      <c r="B5" s="23">
        <v>9499</v>
      </c>
      <c r="C5" s="24">
        <v>9392</v>
      </c>
      <c r="D5" s="23">
        <v>26518</v>
      </c>
      <c r="E5" s="24">
        <v>25466</v>
      </c>
    </row>
    <row r="6" spans="1:6" s="25" customFormat="1" ht="17.25" customHeight="1">
      <c r="A6" s="26" t="s">
        <v>4</v>
      </c>
      <c r="B6" s="27">
        <v>422</v>
      </c>
      <c r="C6" s="28">
        <v>352</v>
      </c>
      <c r="D6" s="27">
        <v>1096</v>
      </c>
      <c r="E6" s="28">
        <v>885</v>
      </c>
    </row>
    <row r="7" spans="1:6" s="25" customFormat="1" ht="17.25" customHeight="1">
      <c r="A7" s="26" t="s">
        <v>5</v>
      </c>
      <c r="B7" s="27">
        <v>-3134</v>
      </c>
      <c r="C7" s="28">
        <v>-3032</v>
      </c>
      <c r="D7" s="27">
        <v>-8519</v>
      </c>
      <c r="E7" s="28">
        <v>-8297</v>
      </c>
    </row>
    <row r="8" spans="1:6" s="25" customFormat="1" ht="17.25" customHeight="1">
      <c r="A8" s="22" t="s">
        <v>6</v>
      </c>
      <c r="B8" s="23">
        <f>+SUM(B5:B7)</f>
        <v>6787</v>
      </c>
      <c r="C8" s="29">
        <f>+SUM(C5:C7)</f>
        <v>6712</v>
      </c>
      <c r="D8" s="23">
        <f>+SUM(D5:D7)</f>
        <v>19095</v>
      </c>
      <c r="E8" s="29">
        <f>+SUM(E5:E7)</f>
        <v>18054</v>
      </c>
    </row>
    <row r="9" spans="1:6" s="25" customFormat="1" ht="17.25" customHeight="1">
      <c r="A9" s="26" t="s">
        <v>7</v>
      </c>
      <c r="B9" s="27">
        <v>-1360</v>
      </c>
      <c r="C9" s="28">
        <v>-1461</v>
      </c>
      <c r="D9" s="27">
        <v>-4332</v>
      </c>
      <c r="E9" s="28">
        <v>-4216</v>
      </c>
    </row>
    <row r="10" spans="1:6" s="25" customFormat="1" ht="17.25" customHeight="1">
      <c r="A10" s="26" t="s">
        <v>8</v>
      </c>
      <c r="B10" s="27">
        <v>-2311</v>
      </c>
      <c r="C10" s="28">
        <v>-2310</v>
      </c>
      <c r="D10" s="27">
        <v>-7146</v>
      </c>
      <c r="E10" s="28">
        <v>-7129</v>
      </c>
    </row>
    <row r="11" spans="1:6" s="25" customFormat="1" ht="17.25" customHeight="1">
      <c r="A11" s="26" t="s">
        <v>9</v>
      </c>
      <c r="B11" s="27">
        <v>123</v>
      </c>
      <c r="C11" s="28">
        <v>78</v>
      </c>
      <c r="D11" s="27">
        <v>396</v>
      </c>
      <c r="E11" s="28">
        <v>401</v>
      </c>
    </row>
    <row r="12" spans="1:6" s="25" customFormat="1" ht="17.25" customHeight="1">
      <c r="A12" s="26" t="s">
        <v>10</v>
      </c>
      <c r="B12" s="27">
        <v>-242</v>
      </c>
      <c r="C12" s="28">
        <v>-152</v>
      </c>
      <c r="D12" s="27">
        <v>-708</v>
      </c>
      <c r="E12" s="28">
        <v>-317</v>
      </c>
    </row>
    <row r="13" spans="1:6" s="25" customFormat="1" ht="17.25" customHeight="1">
      <c r="A13" s="26" t="s">
        <v>11</v>
      </c>
      <c r="B13" s="27">
        <v>-520</v>
      </c>
      <c r="C13" s="28">
        <v>-537</v>
      </c>
      <c r="D13" s="27">
        <v>-1636</v>
      </c>
      <c r="E13" s="28">
        <v>-1536</v>
      </c>
    </row>
    <row r="14" spans="1:6" s="25" customFormat="1" ht="17.25" customHeight="1">
      <c r="A14" s="26" t="s">
        <v>12</v>
      </c>
      <c r="B14" s="27">
        <v>-183</v>
      </c>
      <c r="C14" s="28">
        <v>-191</v>
      </c>
      <c r="D14" s="27">
        <v>-2023</v>
      </c>
      <c r="E14" s="28">
        <v>-292</v>
      </c>
    </row>
    <row r="15" spans="1:6" s="25" customFormat="1" ht="17.25" customHeight="1">
      <c r="A15" s="26" t="s">
        <v>24</v>
      </c>
      <c r="B15" s="27">
        <v>52</v>
      </c>
      <c r="C15" s="28">
        <v>107</v>
      </c>
      <c r="D15" s="27">
        <v>242</v>
      </c>
      <c r="E15" s="28">
        <v>117</v>
      </c>
    </row>
    <row r="16" spans="1:6" s="25" customFormat="1" ht="17.25" customHeight="1">
      <c r="A16" s="26" t="s">
        <v>22</v>
      </c>
      <c r="B16" s="27">
        <v>-157</v>
      </c>
      <c r="C16" s="28">
        <v>-108</v>
      </c>
      <c r="D16" s="27">
        <v>-904</v>
      </c>
      <c r="E16" s="28">
        <v>-715</v>
      </c>
    </row>
    <row r="17" spans="1:6" s="25" customFormat="1" ht="17.25" customHeight="1">
      <c r="A17" s="258" t="s">
        <v>80</v>
      </c>
      <c r="B17" s="27">
        <v>-57</v>
      </c>
      <c r="C17" s="28">
        <v>576</v>
      </c>
      <c r="D17" s="27">
        <v>260</v>
      </c>
      <c r="E17" s="28">
        <v>509</v>
      </c>
    </row>
    <row r="18" spans="1:6" s="25" customFormat="1" ht="17.25" customHeight="1">
      <c r="A18" s="22" t="s">
        <v>13</v>
      </c>
      <c r="B18" s="23">
        <f>SUM(B8:B17)</f>
        <v>2132</v>
      </c>
      <c r="C18" s="29">
        <f>SUM(C8:C17)</f>
        <v>2714</v>
      </c>
      <c r="D18" s="23">
        <f>SUM(D8:D17)</f>
        <v>3244</v>
      </c>
      <c r="E18" s="29">
        <f>SUM(E8:E17)</f>
        <v>4876</v>
      </c>
    </row>
    <row r="19" spans="1:6" s="25" customFormat="1" ht="17.25" customHeight="1">
      <c r="A19" s="26" t="s">
        <v>20</v>
      </c>
      <c r="B19" s="30">
        <v>-109</v>
      </c>
      <c r="C19" s="28">
        <v>-130</v>
      </c>
      <c r="D19" s="30">
        <v>-353</v>
      </c>
      <c r="E19" s="28">
        <v>-332</v>
      </c>
    </row>
    <row r="20" spans="1:6" ht="17.25" customHeight="1">
      <c r="A20" s="26" t="s">
        <v>14</v>
      </c>
      <c r="B20" s="30">
        <v>29</v>
      </c>
      <c r="C20" s="28">
        <v>24</v>
      </c>
      <c r="D20" s="30">
        <v>123</v>
      </c>
      <c r="E20" s="28">
        <v>121</v>
      </c>
      <c r="F20" s="25"/>
    </row>
    <row r="21" spans="1:6" s="25" customFormat="1" ht="17.25" customHeight="1">
      <c r="A21" s="31" t="s">
        <v>15</v>
      </c>
      <c r="B21" s="23">
        <f>SUM(B18:B20)</f>
        <v>2052</v>
      </c>
      <c r="C21" s="29">
        <f>SUM(C18:C20)</f>
        <v>2608</v>
      </c>
      <c r="D21" s="23">
        <f>SUM(D18:D20)</f>
        <v>3014</v>
      </c>
      <c r="E21" s="29">
        <f>SUM(E18:E20)</f>
        <v>4665</v>
      </c>
      <c r="F21" s="15"/>
    </row>
    <row r="22" spans="1:6" s="25" customFormat="1" ht="17.25" customHeight="1">
      <c r="A22" s="26" t="s">
        <v>16</v>
      </c>
      <c r="B22" s="27">
        <v>-268</v>
      </c>
      <c r="C22" s="32">
        <v>-427</v>
      </c>
      <c r="D22" s="27">
        <v>-281</v>
      </c>
      <c r="E22" s="32">
        <v>-724</v>
      </c>
    </row>
    <row r="23" spans="1:6" s="25" customFormat="1" ht="17.25" customHeight="1">
      <c r="A23" s="26" t="s">
        <v>25</v>
      </c>
      <c r="B23" s="27">
        <v>91</v>
      </c>
      <c r="C23" s="32">
        <v>123</v>
      </c>
      <c r="D23" s="27">
        <v>207</v>
      </c>
      <c r="E23" s="32">
        <v>198</v>
      </c>
    </row>
    <row r="24" spans="1:6" s="25" customFormat="1" ht="15">
      <c r="A24" s="33" t="s">
        <v>27</v>
      </c>
      <c r="B24" s="34">
        <f>SUM(B21:B23)</f>
        <v>1875</v>
      </c>
      <c r="C24" s="29">
        <f>SUM(C21:C23)</f>
        <v>2304</v>
      </c>
      <c r="D24" s="34">
        <f>SUM(D21:D23)</f>
        <v>2940</v>
      </c>
      <c r="E24" s="29">
        <f>SUM(E21:E23)</f>
        <v>4139</v>
      </c>
    </row>
    <row r="25" spans="1:6" s="25" customFormat="1" ht="17.25" customHeight="1">
      <c r="A25" s="258" t="s">
        <v>97</v>
      </c>
      <c r="B25" s="27">
        <v>-100</v>
      </c>
      <c r="C25" s="28">
        <v>-4</v>
      </c>
      <c r="D25" s="27">
        <v>-100</v>
      </c>
      <c r="E25" s="28">
        <v>-4</v>
      </c>
    </row>
    <row r="26" spans="1:6" s="25" customFormat="1" ht="17.25" customHeight="1">
      <c r="A26" s="33" t="s">
        <v>26</v>
      </c>
      <c r="B26" s="35">
        <f>+B24+B25</f>
        <v>1775</v>
      </c>
      <c r="C26" s="29">
        <f>+C24+C25</f>
        <v>2300</v>
      </c>
      <c r="D26" s="35">
        <f>+D24+D25</f>
        <v>2840</v>
      </c>
      <c r="E26" s="29">
        <f>+E24+E25</f>
        <v>4135</v>
      </c>
    </row>
    <row r="27" spans="1:6" s="25" customFormat="1" ht="17.25" customHeight="1">
      <c r="A27" s="26" t="s">
        <v>17</v>
      </c>
      <c r="B27" s="36">
        <v>9</v>
      </c>
      <c r="C27" s="28">
        <v>26</v>
      </c>
      <c r="D27" s="36">
        <v>24</v>
      </c>
      <c r="E27" s="28">
        <v>83</v>
      </c>
    </row>
    <row r="28" spans="1:6" s="25" customFormat="1" ht="17.25" customHeight="1">
      <c r="A28" s="33" t="s">
        <v>19</v>
      </c>
      <c r="B28" s="35">
        <f>+B26-B27</f>
        <v>1766</v>
      </c>
      <c r="C28" s="29">
        <f>+C26-C27</f>
        <v>2274</v>
      </c>
      <c r="D28" s="35">
        <f>+D26-D27</f>
        <v>2816</v>
      </c>
      <c r="E28" s="29">
        <f>+E26-E27</f>
        <v>4052</v>
      </c>
      <c r="F28" s="37"/>
    </row>
    <row r="29" spans="1:6" s="25" customFormat="1" ht="17.25" customHeight="1">
      <c r="A29" s="26" t="s">
        <v>18</v>
      </c>
      <c r="B29" s="38">
        <v>1252.2</v>
      </c>
      <c r="C29" s="39">
        <v>1247.0999999999999</v>
      </c>
      <c r="D29" s="38">
        <v>1248.9000000000001</v>
      </c>
      <c r="E29" s="39">
        <v>1247.5999999999999</v>
      </c>
    </row>
    <row r="30" spans="1:6" s="25" customFormat="1" ht="27.75" customHeight="1">
      <c r="A30" s="40" t="s">
        <v>28</v>
      </c>
      <c r="B30" s="41">
        <f>+(B24-B27)/B29</f>
        <v>1.4901772879731672</v>
      </c>
      <c r="C30" s="41">
        <f>+(C24-C27)/C29</f>
        <v>1.8266377996952932</v>
      </c>
      <c r="D30" s="42">
        <f>+(D24-D27)/D29</f>
        <v>2.334854672111458</v>
      </c>
      <c r="E30" s="41">
        <f>+(E24-E27)/E29</f>
        <v>3.2510420006412315</v>
      </c>
      <c r="F30" s="43"/>
    </row>
    <row r="31" spans="1:6" ht="15" customHeight="1">
      <c r="A31" s="44" t="s">
        <v>23</v>
      </c>
      <c r="B31" s="41">
        <f>+B28/B29</f>
        <v>1.410317840600543</v>
      </c>
      <c r="C31" s="41">
        <f>+C28/C29</f>
        <v>1.8234303584315614</v>
      </c>
      <c r="D31" s="42">
        <f>+D28/D29</f>
        <v>2.2547842101048921</v>
      </c>
      <c r="E31" s="41">
        <f>+E28/E29</f>
        <v>3.2478358448220588</v>
      </c>
      <c r="F31" s="43"/>
    </row>
    <row r="32" spans="1:6" s="47" customFormat="1" ht="6" customHeight="1">
      <c r="A32" s="15"/>
      <c r="B32" s="45"/>
      <c r="C32" s="45"/>
      <c r="D32" s="46"/>
      <c r="E32" s="46"/>
      <c r="F32" s="15"/>
    </row>
    <row r="33" spans="1:20" s="88" customFormat="1" ht="15" customHeight="1">
      <c r="A33" s="90" t="s">
        <v>96</v>
      </c>
      <c r="B33" s="14"/>
      <c r="C33" s="14"/>
      <c r="D33" s="14"/>
      <c r="E33" s="14"/>
      <c r="F33" s="14"/>
      <c r="G33" s="14"/>
      <c r="H33" s="14"/>
      <c r="I33" s="14"/>
      <c r="J33" s="14"/>
      <c r="K33" s="14"/>
      <c r="L33" s="14"/>
      <c r="M33" s="14"/>
      <c r="N33" s="14"/>
      <c r="O33" s="14"/>
      <c r="P33" s="14"/>
      <c r="Q33" s="14"/>
      <c r="R33" s="14"/>
      <c r="S33" s="14"/>
      <c r="T33" s="14"/>
    </row>
    <row r="34" spans="1:20" ht="15" customHeight="1">
      <c r="A34" s="304"/>
      <c r="B34" s="304"/>
      <c r="C34" s="304"/>
      <c r="D34" s="304"/>
      <c r="E34" s="304"/>
      <c r="F34" s="48"/>
      <c r="G34" s="45"/>
      <c r="H34" s="45"/>
      <c r="I34" s="45"/>
      <c r="J34" s="45"/>
      <c r="K34" s="45"/>
      <c r="L34" s="45"/>
      <c r="M34" s="45"/>
      <c r="N34" s="45"/>
      <c r="O34" s="45"/>
      <c r="P34" s="45"/>
      <c r="Q34" s="45"/>
      <c r="R34" s="45"/>
      <c r="S34" s="45"/>
      <c r="T34" s="45"/>
    </row>
    <row r="35" spans="1:20" s="47" customFormat="1">
      <c r="A35" s="301"/>
      <c r="B35" s="301"/>
      <c r="C35" s="301"/>
      <c r="D35" s="301"/>
      <c r="E35" s="301"/>
      <c r="F35" s="15"/>
    </row>
    <row r="36" spans="1:20">
      <c r="A36" s="49"/>
      <c r="B36" s="50"/>
      <c r="C36" s="50"/>
      <c r="D36" s="48"/>
      <c r="E36" s="48"/>
      <c r="F36" s="47"/>
    </row>
    <row r="37" spans="1:20">
      <c r="D37" s="51"/>
      <c r="E37" s="51"/>
    </row>
    <row r="38" spans="1:20">
      <c r="D38" s="51"/>
      <c r="E38" s="51"/>
    </row>
    <row r="47" spans="1:20" ht="13.5">
      <c r="A47" s="52"/>
      <c r="B47" s="53"/>
      <c r="C47" s="53"/>
    </row>
  </sheetData>
  <mergeCells count="6">
    <mergeCell ref="A35:E35"/>
    <mergeCell ref="E3:E4"/>
    <mergeCell ref="D3:D4"/>
    <mergeCell ref="B3:B4"/>
    <mergeCell ref="C3:C4"/>
    <mergeCell ref="A34:E34"/>
  </mergeCells>
  <pageMargins left="0.7" right="0.7" top="0.75" bottom="0.75" header="0.3" footer="0.3"/>
  <pageSetup paperSize="9" scale="8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32"/>
  <sheetViews>
    <sheetView showGridLines="0" zoomScale="90" zoomScaleNormal="90" workbookViewId="0">
      <selection activeCell="I8" sqref="I8"/>
    </sheetView>
  </sheetViews>
  <sheetFormatPr baseColWidth="10" defaultColWidth="11.42578125" defaultRowHeight="12.75" outlineLevelRow="1"/>
  <cols>
    <col min="1" max="1" width="76.7109375" style="8" customWidth="1"/>
    <col min="2" max="2" width="11.85546875" style="8" customWidth="1"/>
    <col min="3" max="3" width="2.5703125" style="8" bestFit="1" customWidth="1"/>
    <col min="4" max="4" width="11.85546875" style="8" customWidth="1"/>
    <col min="5" max="5" width="2.5703125" style="8" bestFit="1" customWidth="1"/>
    <col min="6" max="6" width="11.85546875" style="8" customWidth="1"/>
    <col min="7" max="7" width="2.42578125" style="8" customWidth="1"/>
    <col min="8" max="16384" width="11.42578125" style="8"/>
  </cols>
  <sheetData>
    <row r="1" spans="1:8" s="54" customFormat="1" ht="36.950000000000003" customHeight="1">
      <c r="A1" s="306" t="s">
        <v>38</v>
      </c>
      <c r="B1" s="306"/>
      <c r="C1" s="306"/>
      <c r="D1" s="306"/>
      <c r="E1" s="306"/>
      <c r="F1" s="306"/>
      <c r="H1" s="55"/>
    </row>
    <row r="2" spans="1:8" s="54" customFormat="1" ht="11.1" customHeight="1">
      <c r="A2" s="56"/>
      <c r="B2" s="57"/>
      <c r="C2" s="57"/>
      <c r="D2" s="3"/>
      <c r="E2" s="57"/>
      <c r="F2" s="3"/>
      <c r="H2" s="55"/>
    </row>
    <row r="3" spans="1:8" s="4" customFormat="1" ht="15">
      <c r="A3" s="58" t="s">
        <v>0</v>
      </c>
      <c r="B3" s="59" t="s">
        <v>40</v>
      </c>
      <c r="C3" s="60"/>
      <c r="D3" s="59" t="s">
        <v>73</v>
      </c>
      <c r="E3" s="60"/>
      <c r="F3" s="61" t="s">
        <v>1</v>
      </c>
    </row>
    <row r="4" spans="1:8" s="6" customFormat="1" ht="26.1" customHeight="1">
      <c r="A4" s="62" t="s">
        <v>19</v>
      </c>
      <c r="B4" s="82">
        <f>+B24-SUM(B20:B23)-SUM(B5:B13)</f>
        <v>1766</v>
      </c>
      <c r="C4" s="64"/>
      <c r="D4" s="64">
        <f>+D24-SUM(D20:D23)-SUM(D5:D13)</f>
        <v>2274</v>
      </c>
      <c r="E4" s="65"/>
      <c r="F4" s="66">
        <v>-0.223</v>
      </c>
      <c r="G4" s="5"/>
      <c r="H4" s="67"/>
    </row>
    <row r="5" spans="1:8" ht="21.95" customHeight="1">
      <c r="A5" s="257" t="s">
        <v>81</v>
      </c>
      <c r="B5" s="69">
        <v>520</v>
      </c>
      <c r="C5" s="70"/>
      <c r="D5" s="70">
        <v>537</v>
      </c>
      <c r="E5" s="71"/>
      <c r="F5" s="72"/>
      <c r="G5" s="7"/>
    </row>
    <row r="6" spans="1:8" ht="21.95" customHeight="1">
      <c r="A6" s="257" t="s">
        <v>12</v>
      </c>
      <c r="B6" s="69">
        <v>183</v>
      </c>
      <c r="C6" s="70"/>
      <c r="D6" s="70">
        <v>191</v>
      </c>
      <c r="E6" s="73"/>
      <c r="F6" s="72"/>
      <c r="G6" s="7"/>
    </row>
    <row r="7" spans="1:8" ht="21.95" customHeight="1">
      <c r="A7" s="68" t="s">
        <v>24</v>
      </c>
      <c r="B7" s="69">
        <v>-52</v>
      </c>
      <c r="C7" s="70"/>
      <c r="D7" s="70">
        <v>-107</v>
      </c>
      <c r="E7" s="73"/>
      <c r="F7" s="72"/>
      <c r="G7" s="7"/>
    </row>
    <row r="8" spans="1:8" ht="21.95" customHeight="1">
      <c r="A8" s="68" t="s">
        <v>32</v>
      </c>
      <c r="B8" s="69">
        <v>0</v>
      </c>
      <c r="C8" s="70"/>
      <c r="D8" s="70">
        <v>15</v>
      </c>
      <c r="E8" s="73"/>
      <c r="F8" s="72"/>
      <c r="G8" s="7"/>
    </row>
    <row r="9" spans="1:8" ht="21.95" customHeight="1">
      <c r="A9" s="68" t="s">
        <v>33</v>
      </c>
      <c r="B9" s="69">
        <v>0</v>
      </c>
      <c r="C9" s="70"/>
      <c r="D9" s="70">
        <v>9</v>
      </c>
      <c r="E9" s="73"/>
      <c r="F9" s="72"/>
      <c r="G9" s="7"/>
    </row>
    <row r="10" spans="1:8" ht="21.95" customHeight="1">
      <c r="A10" s="68" t="s">
        <v>22</v>
      </c>
      <c r="B10" s="69">
        <v>157</v>
      </c>
      <c r="C10" s="70"/>
      <c r="D10" s="70">
        <v>108</v>
      </c>
      <c r="E10" s="71"/>
      <c r="F10" s="72"/>
      <c r="G10" s="7"/>
    </row>
    <row r="11" spans="1:8" ht="21.95" customHeight="1">
      <c r="A11" s="257" t="s">
        <v>104</v>
      </c>
      <c r="B11" s="69">
        <v>57</v>
      </c>
      <c r="C11" s="70"/>
      <c r="D11" s="70">
        <v>-576</v>
      </c>
      <c r="E11" s="71"/>
      <c r="F11" s="72"/>
      <c r="G11" s="7"/>
    </row>
    <row r="12" spans="1:8" ht="21.95" customHeight="1">
      <c r="A12" s="256" t="s">
        <v>105</v>
      </c>
      <c r="B12" s="69">
        <v>4</v>
      </c>
      <c r="C12" s="70"/>
      <c r="D12" s="70">
        <v>0</v>
      </c>
      <c r="E12" s="71"/>
      <c r="F12" s="72"/>
      <c r="G12" s="7"/>
    </row>
    <row r="13" spans="1:8" s="11" customFormat="1" ht="21.75" customHeight="1">
      <c r="A13" s="74" t="s">
        <v>34</v>
      </c>
      <c r="B13" s="69">
        <v>-374</v>
      </c>
      <c r="C13" s="70"/>
      <c r="D13" s="70">
        <v>-147</v>
      </c>
      <c r="E13" s="71"/>
      <c r="F13" s="72"/>
      <c r="G13" s="7"/>
      <c r="H13" s="9"/>
    </row>
    <row r="14" spans="1:8" ht="12.95" customHeight="1">
      <c r="A14" s="75" t="s">
        <v>39</v>
      </c>
      <c r="B14" s="76">
        <v>-195</v>
      </c>
      <c r="C14" s="77"/>
      <c r="D14" s="77">
        <v>-176</v>
      </c>
      <c r="E14" s="78"/>
      <c r="F14" s="72"/>
      <c r="G14" s="10"/>
      <c r="H14" s="11"/>
    </row>
    <row r="15" spans="1:8" ht="12.95" customHeight="1">
      <c r="A15" s="75" t="s">
        <v>24</v>
      </c>
      <c r="B15" s="76">
        <v>-20</v>
      </c>
      <c r="C15" s="77"/>
      <c r="D15" s="77">
        <v>24</v>
      </c>
      <c r="E15" s="78"/>
      <c r="F15" s="72"/>
      <c r="G15" s="10"/>
    </row>
    <row r="16" spans="1:8" ht="12.95" customHeight="1">
      <c r="A16" s="75" t="s">
        <v>32</v>
      </c>
      <c r="B16" s="76">
        <v>0</v>
      </c>
      <c r="C16" s="77"/>
      <c r="D16" s="77">
        <v>-4</v>
      </c>
      <c r="E16" s="78"/>
      <c r="F16" s="72"/>
      <c r="G16" s="10"/>
    </row>
    <row r="17" spans="1:7" ht="12.95" hidden="1" customHeight="1" outlineLevel="1">
      <c r="A17" s="75" t="s">
        <v>33</v>
      </c>
      <c r="B17" s="76">
        <v>0</v>
      </c>
      <c r="C17" s="77"/>
      <c r="D17" s="77">
        <v>0</v>
      </c>
      <c r="E17" s="78"/>
      <c r="F17" s="72"/>
      <c r="G17" s="10"/>
    </row>
    <row r="18" spans="1:7" ht="15" collapsed="1">
      <c r="A18" s="75" t="s">
        <v>22</v>
      </c>
      <c r="B18" s="76">
        <v>-50</v>
      </c>
      <c r="C18" s="77"/>
      <c r="D18" s="77">
        <v>-32</v>
      </c>
      <c r="E18" s="78"/>
      <c r="F18" s="72"/>
      <c r="G18" s="10"/>
    </row>
    <row r="19" spans="1:7" ht="15">
      <c r="A19" s="75" t="s">
        <v>30</v>
      </c>
      <c r="B19" s="76">
        <v>-109</v>
      </c>
      <c r="C19" s="77"/>
      <c r="D19" s="77">
        <v>41</v>
      </c>
      <c r="E19" s="78"/>
      <c r="F19" s="72"/>
      <c r="G19" s="10"/>
    </row>
    <row r="20" spans="1:7" ht="21.75" customHeight="1" collapsed="1">
      <c r="A20" s="257" t="s">
        <v>88</v>
      </c>
      <c r="B20" s="69">
        <v>0</v>
      </c>
      <c r="C20" s="70"/>
      <c r="D20" s="70">
        <v>-39</v>
      </c>
      <c r="E20" s="12"/>
      <c r="F20" s="72"/>
      <c r="G20" s="7"/>
    </row>
    <row r="21" spans="1:7" ht="21.75" customHeight="1" collapsed="1">
      <c r="A21" s="68" t="s">
        <v>29</v>
      </c>
      <c r="B21" s="69">
        <v>-3</v>
      </c>
      <c r="C21" s="70"/>
      <c r="D21" s="70">
        <v>0</v>
      </c>
      <c r="E21" s="12"/>
      <c r="F21" s="72"/>
      <c r="G21" s="7"/>
    </row>
    <row r="22" spans="1:7" ht="28.5" customHeight="1" collapsed="1">
      <c r="A22" s="68" t="s">
        <v>31</v>
      </c>
      <c r="B22" s="69">
        <v>41</v>
      </c>
      <c r="C22" s="70"/>
      <c r="D22" s="70">
        <v>30</v>
      </c>
      <c r="E22" s="12"/>
      <c r="F22" s="72"/>
      <c r="G22" s="7"/>
    </row>
    <row r="23" spans="1:7" ht="21.95" customHeight="1">
      <c r="A23" s="259" t="s">
        <v>98</v>
      </c>
      <c r="B23" s="69">
        <v>100</v>
      </c>
      <c r="C23" s="70"/>
      <c r="D23" s="70">
        <v>4</v>
      </c>
      <c r="E23" s="80"/>
      <c r="F23" s="72"/>
      <c r="G23" s="7"/>
    </row>
    <row r="24" spans="1:7" ht="21.95" customHeight="1" collapsed="1">
      <c r="A24" s="81" t="s">
        <v>3</v>
      </c>
      <c r="B24" s="82">
        <v>2399</v>
      </c>
      <c r="C24" s="73"/>
      <c r="D24" s="64">
        <v>2299</v>
      </c>
      <c r="E24" s="73"/>
      <c r="F24" s="66">
        <v>4.2999999999999997E-2</v>
      </c>
      <c r="G24" s="10"/>
    </row>
    <row r="25" spans="1:7" ht="21.95" customHeight="1">
      <c r="A25" s="83" t="s">
        <v>99</v>
      </c>
      <c r="B25" s="84">
        <v>1.41</v>
      </c>
      <c r="C25" s="85"/>
      <c r="D25" s="84">
        <v>1.82</v>
      </c>
      <c r="E25" s="85"/>
      <c r="F25" s="86"/>
      <c r="G25" s="10"/>
    </row>
    <row r="26" spans="1:7">
      <c r="G26" s="87"/>
    </row>
    <row r="27" spans="1:7" ht="25.5" customHeight="1">
      <c r="A27" s="305" t="s">
        <v>87</v>
      </c>
      <c r="B27" s="305"/>
      <c r="C27" s="305"/>
      <c r="D27" s="305"/>
      <c r="E27" s="305"/>
      <c r="F27" s="305"/>
      <c r="G27" s="87"/>
    </row>
    <row r="28" spans="1:7" ht="23.25" customHeight="1">
      <c r="A28" s="305" t="s">
        <v>101</v>
      </c>
      <c r="B28" s="305"/>
      <c r="C28" s="305"/>
      <c r="D28" s="305"/>
      <c r="E28" s="305"/>
      <c r="F28" s="305"/>
      <c r="G28" s="87"/>
    </row>
    <row r="29" spans="1:7" ht="27" customHeight="1">
      <c r="A29" s="307" t="s">
        <v>91</v>
      </c>
      <c r="B29" s="307"/>
      <c r="C29" s="307"/>
      <c r="D29" s="307"/>
      <c r="E29" s="307"/>
      <c r="F29" s="307"/>
    </row>
    <row r="30" spans="1:7" ht="15" customHeight="1">
      <c r="A30" s="305" t="s">
        <v>92</v>
      </c>
      <c r="B30" s="305"/>
      <c r="C30" s="305"/>
      <c r="D30" s="305"/>
      <c r="E30" s="305"/>
      <c r="F30" s="305"/>
    </row>
    <row r="31" spans="1:7" ht="15" customHeight="1">
      <c r="A31" s="305" t="s">
        <v>100</v>
      </c>
      <c r="B31" s="305"/>
      <c r="C31" s="305"/>
      <c r="D31" s="305"/>
      <c r="E31" s="305"/>
      <c r="F31" s="305"/>
    </row>
    <row r="32" spans="1:7">
      <c r="A32" s="305"/>
      <c r="B32" s="305"/>
      <c r="C32" s="305"/>
      <c r="D32" s="305"/>
      <c r="E32" s="305"/>
      <c r="F32" s="305"/>
    </row>
  </sheetData>
  <mergeCells count="7">
    <mergeCell ref="A30:F30"/>
    <mergeCell ref="A32:F32"/>
    <mergeCell ref="A1:F1"/>
    <mergeCell ref="A27:F27"/>
    <mergeCell ref="A28:F28"/>
    <mergeCell ref="A29:F29"/>
    <mergeCell ref="A31:F31"/>
  </mergeCells>
  <pageMargins left="0.7" right="0.7" top="0.75" bottom="0.75" header="0.3" footer="0.3"/>
  <pageSetup paperSize="9"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T34"/>
  <sheetViews>
    <sheetView showGridLines="0" zoomScale="90" zoomScaleNormal="90" workbookViewId="0">
      <selection activeCell="H13" sqref="H13"/>
    </sheetView>
  </sheetViews>
  <sheetFormatPr baseColWidth="10" defaultColWidth="11.42578125" defaultRowHeight="12.75" outlineLevelRow="1"/>
  <cols>
    <col min="1" max="1" width="76.7109375" style="8" customWidth="1"/>
    <col min="2" max="2" width="11.85546875" style="8" customWidth="1"/>
    <col min="3" max="3" width="2.5703125" style="8" bestFit="1" customWidth="1"/>
    <col min="4" max="4" width="11.85546875" style="8" customWidth="1"/>
    <col min="5" max="5" width="2.5703125" style="8" bestFit="1" customWidth="1"/>
    <col min="6" max="6" width="11.85546875" style="8" customWidth="1"/>
    <col min="7" max="7" width="2.42578125" style="8" customWidth="1"/>
    <col min="8" max="16384" width="11.42578125" style="8"/>
  </cols>
  <sheetData>
    <row r="1" spans="1:8" s="54" customFormat="1" ht="36.950000000000003" customHeight="1">
      <c r="A1" s="306" t="s">
        <v>38</v>
      </c>
      <c r="B1" s="306"/>
      <c r="C1" s="306"/>
      <c r="D1" s="306"/>
      <c r="E1" s="306"/>
      <c r="F1" s="306"/>
      <c r="H1" s="55"/>
    </row>
    <row r="2" spans="1:8" s="54" customFormat="1" ht="11.1" customHeight="1">
      <c r="A2" s="56"/>
      <c r="B2" s="57"/>
      <c r="C2" s="57"/>
      <c r="D2" s="3"/>
      <c r="E2" s="57"/>
      <c r="F2" s="3"/>
      <c r="H2" s="55"/>
    </row>
    <row r="3" spans="1:8" s="4" customFormat="1" ht="15">
      <c r="A3" s="58" t="s">
        <v>0</v>
      </c>
      <c r="B3" s="59" t="s">
        <v>41</v>
      </c>
      <c r="C3" s="60"/>
      <c r="D3" s="59" t="s">
        <v>76</v>
      </c>
      <c r="E3" s="60"/>
      <c r="F3" s="61" t="s">
        <v>1</v>
      </c>
    </row>
    <row r="4" spans="1:8" s="6" customFormat="1" ht="26.1" customHeight="1">
      <c r="A4" s="62" t="s">
        <v>19</v>
      </c>
      <c r="B4" s="63">
        <f>+B25-SUM(B20:B23)-SUM(B5:B13)</f>
        <v>2816</v>
      </c>
      <c r="C4" s="65"/>
      <c r="D4" s="64">
        <f>+D25-SUM(D20:D23)-SUM(D5:D13)</f>
        <v>4052</v>
      </c>
      <c r="E4" s="65"/>
      <c r="F4" s="66">
        <v>-0.30499999999999999</v>
      </c>
      <c r="G4" s="5"/>
      <c r="H4" s="67"/>
    </row>
    <row r="5" spans="1:8" ht="21.95" customHeight="1">
      <c r="A5" s="257" t="s">
        <v>81</v>
      </c>
      <c r="B5" s="69">
        <v>1636</v>
      </c>
      <c r="C5" s="71"/>
      <c r="D5" s="70">
        <v>1536</v>
      </c>
      <c r="E5" s="71"/>
      <c r="F5" s="72"/>
      <c r="G5" s="7"/>
    </row>
    <row r="6" spans="1:8" ht="21.95" customHeight="1">
      <c r="A6" s="257" t="s">
        <v>82</v>
      </c>
      <c r="B6" s="69">
        <v>2023</v>
      </c>
      <c r="C6" s="73"/>
      <c r="D6" s="70">
        <v>292</v>
      </c>
      <c r="E6" s="73"/>
      <c r="F6" s="72"/>
      <c r="G6" s="7"/>
    </row>
    <row r="7" spans="1:8" ht="21.95" customHeight="1">
      <c r="A7" s="68" t="s">
        <v>24</v>
      </c>
      <c r="B7" s="69">
        <v>-242</v>
      </c>
      <c r="C7" s="73"/>
      <c r="D7" s="70">
        <v>-117</v>
      </c>
      <c r="E7" s="73"/>
      <c r="F7" s="72"/>
      <c r="G7" s="7"/>
    </row>
    <row r="8" spans="1:8" ht="21.95" customHeight="1">
      <c r="A8" s="68" t="s">
        <v>32</v>
      </c>
      <c r="B8" s="69">
        <v>3</v>
      </c>
      <c r="C8" s="73"/>
      <c r="D8" s="70">
        <v>114</v>
      </c>
      <c r="E8" s="73"/>
      <c r="F8" s="72"/>
      <c r="G8" s="7"/>
    </row>
    <row r="9" spans="1:8" ht="21.95" customHeight="1">
      <c r="A9" s="68" t="s">
        <v>33</v>
      </c>
      <c r="B9" s="69">
        <v>0</v>
      </c>
      <c r="C9" s="73"/>
      <c r="D9" s="70">
        <v>19</v>
      </c>
      <c r="E9" s="73"/>
      <c r="F9" s="72"/>
      <c r="G9" s="7"/>
    </row>
    <row r="10" spans="1:8" ht="21.95" customHeight="1">
      <c r="A10" s="68" t="s">
        <v>22</v>
      </c>
      <c r="B10" s="69">
        <v>904</v>
      </c>
      <c r="C10" s="71"/>
      <c r="D10" s="70">
        <v>715</v>
      </c>
      <c r="E10" s="71"/>
      <c r="F10" s="72"/>
      <c r="G10" s="7"/>
    </row>
    <row r="11" spans="1:8" ht="21.95" customHeight="1">
      <c r="A11" s="257" t="s">
        <v>106</v>
      </c>
      <c r="B11" s="69">
        <v>-260</v>
      </c>
      <c r="C11" s="71"/>
      <c r="D11" s="70">
        <v>-509</v>
      </c>
      <c r="E11" s="71"/>
      <c r="F11" s="72"/>
      <c r="G11" s="7"/>
    </row>
    <row r="12" spans="1:8" ht="21.95" customHeight="1">
      <c r="A12" s="256" t="s">
        <v>107</v>
      </c>
      <c r="B12" s="69">
        <v>13</v>
      </c>
      <c r="C12" s="71"/>
      <c r="D12" s="70"/>
      <c r="E12" s="71"/>
      <c r="F12" s="72"/>
      <c r="G12" s="7"/>
    </row>
    <row r="13" spans="1:8" s="11" customFormat="1" ht="21.75" customHeight="1">
      <c r="A13" s="74" t="s">
        <v>34</v>
      </c>
      <c r="B13" s="69">
        <v>-1279</v>
      </c>
      <c r="C13" s="71"/>
      <c r="D13" s="70">
        <v>-622</v>
      </c>
      <c r="E13" s="71"/>
      <c r="F13" s="72"/>
      <c r="G13" s="7"/>
      <c r="H13" s="9"/>
    </row>
    <row r="14" spans="1:8" ht="12.95" customHeight="1">
      <c r="A14" s="75" t="s">
        <v>39</v>
      </c>
      <c r="B14" s="76">
        <v>-906</v>
      </c>
      <c r="C14" s="78"/>
      <c r="D14" s="77">
        <v>-451</v>
      </c>
      <c r="E14" s="78"/>
      <c r="F14" s="72"/>
      <c r="G14" s="10"/>
      <c r="H14" s="11"/>
    </row>
    <row r="15" spans="1:8" ht="12.95" customHeight="1">
      <c r="A15" s="75" t="s">
        <v>24</v>
      </c>
      <c r="B15" s="76">
        <v>4</v>
      </c>
      <c r="C15" s="78"/>
      <c r="D15" s="77">
        <v>35</v>
      </c>
      <c r="E15" s="78"/>
      <c r="F15" s="72"/>
      <c r="G15" s="10"/>
    </row>
    <row r="16" spans="1:8" ht="12.95" customHeight="1">
      <c r="A16" s="75" t="s">
        <v>32</v>
      </c>
      <c r="B16" s="76">
        <v>0</v>
      </c>
      <c r="C16" s="78"/>
      <c r="D16" s="77">
        <v>-27</v>
      </c>
      <c r="E16" s="78"/>
      <c r="F16" s="72"/>
      <c r="G16" s="10"/>
    </row>
    <row r="17" spans="1:7" ht="12.95" hidden="1" customHeight="1" outlineLevel="1">
      <c r="A17" s="75" t="s">
        <v>33</v>
      </c>
      <c r="B17" s="76">
        <v>0</v>
      </c>
      <c r="C17" s="78"/>
      <c r="D17" s="77">
        <v>0</v>
      </c>
      <c r="E17" s="78"/>
      <c r="F17" s="72"/>
      <c r="G17" s="10"/>
    </row>
    <row r="18" spans="1:7" ht="12.95" customHeight="1" collapsed="1">
      <c r="A18" s="75" t="s">
        <v>22</v>
      </c>
      <c r="B18" s="76">
        <v>-247</v>
      </c>
      <c r="C18" s="78"/>
      <c r="D18" s="77">
        <v>-215</v>
      </c>
      <c r="E18" s="78"/>
      <c r="F18" s="72"/>
      <c r="G18" s="10"/>
    </row>
    <row r="19" spans="1:7" ht="12.95" customHeight="1">
      <c r="A19" s="75" t="s">
        <v>30</v>
      </c>
      <c r="B19" s="76">
        <v>-130</v>
      </c>
      <c r="C19" s="78"/>
      <c r="D19" s="77">
        <v>36</v>
      </c>
      <c r="E19" s="78"/>
      <c r="F19" s="72"/>
      <c r="G19" s="10"/>
    </row>
    <row r="20" spans="1:7" ht="21.75" customHeight="1" collapsed="1">
      <c r="A20" s="257" t="s">
        <v>83</v>
      </c>
      <c r="B20" s="69">
        <v>0</v>
      </c>
      <c r="C20" s="12"/>
      <c r="D20" s="70">
        <v>-132</v>
      </c>
      <c r="E20" s="12"/>
      <c r="F20" s="72"/>
      <c r="G20" s="7"/>
    </row>
    <row r="21" spans="1:7" ht="25.5" customHeight="1" collapsed="1">
      <c r="A21" s="68" t="s">
        <v>29</v>
      </c>
      <c r="B21" s="69">
        <v>-3</v>
      </c>
      <c r="C21" s="12"/>
      <c r="D21" s="70">
        <v>-1</v>
      </c>
      <c r="E21" s="12"/>
      <c r="F21" s="72"/>
      <c r="G21" s="7"/>
    </row>
    <row r="22" spans="1:7" ht="37.5" customHeight="1">
      <c r="A22" s="79" t="s">
        <v>31</v>
      </c>
      <c r="B22" s="69">
        <v>94</v>
      </c>
      <c r="C22" s="80"/>
      <c r="D22" s="70">
        <v>104</v>
      </c>
      <c r="E22" s="80"/>
      <c r="F22" s="72"/>
      <c r="G22" s="7"/>
    </row>
    <row r="23" spans="1:7" ht="21.95" customHeight="1">
      <c r="A23" s="259" t="s">
        <v>98</v>
      </c>
      <c r="B23" s="69">
        <v>100</v>
      </c>
      <c r="C23" s="80"/>
      <c r="D23" s="70">
        <v>4</v>
      </c>
      <c r="E23" s="80"/>
      <c r="F23" s="72"/>
      <c r="G23" s="7"/>
    </row>
    <row r="24" spans="1:7" ht="21.95" hidden="1" customHeight="1" outlineLevel="1">
      <c r="A24" s="79" t="s">
        <v>37</v>
      </c>
      <c r="B24" s="69"/>
      <c r="C24" s="80"/>
      <c r="D24" s="70"/>
      <c r="E24" s="80"/>
      <c r="F24" s="72"/>
      <c r="G24" s="7"/>
    </row>
    <row r="25" spans="1:7" ht="21.95" customHeight="1" collapsed="1">
      <c r="A25" s="81" t="s">
        <v>3</v>
      </c>
      <c r="B25" s="63">
        <v>5805</v>
      </c>
      <c r="C25" s="73"/>
      <c r="D25" s="64">
        <v>5455</v>
      </c>
      <c r="E25" s="73"/>
      <c r="F25" s="66">
        <v>6.4000000000000001E-2</v>
      </c>
      <c r="G25" s="10"/>
    </row>
    <row r="26" spans="1:7" ht="21.95" customHeight="1">
      <c r="A26" s="83" t="s">
        <v>108</v>
      </c>
      <c r="B26" s="84">
        <v>2.25</v>
      </c>
      <c r="C26" s="85"/>
      <c r="D26" s="84">
        <v>3.25</v>
      </c>
      <c r="E26" s="85"/>
      <c r="F26" s="86"/>
      <c r="G26" s="10"/>
    </row>
    <row r="27" spans="1:7" ht="9" customHeight="1">
      <c r="A27" s="310"/>
      <c r="B27" s="310"/>
      <c r="C27" s="310"/>
      <c r="D27" s="310"/>
      <c r="E27" s="310"/>
      <c r="F27" s="310"/>
      <c r="G27" s="87"/>
    </row>
    <row r="28" spans="1:7" ht="29.25" customHeight="1">
      <c r="A28" s="305" t="s">
        <v>86</v>
      </c>
      <c r="B28" s="305"/>
      <c r="C28" s="305"/>
      <c r="D28" s="305"/>
      <c r="E28" s="305"/>
      <c r="F28" s="305"/>
      <c r="G28" s="87"/>
    </row>
    <row r="29" spans="1:7" ht="12.75" customHeight="1">
      <c r="A29" s="305" t="s">
        <v>93</v>
      </c>
      <c r="B29" s="305"/>
      <c r="C29" s="305"/>
      <c r="D29" s="305"/>
      <c r="E29" s="305"/>
      <c r="F29" s="305"/>
      <c r="G29" s="87"/>
    </row>
    <row r="30" spans="1:7" ht="26.25" customHeight="1">
      <c r="A30" s="305" t="s">
        <v>103</v>
      </c>
      <c r="B30" s="305"/>
      <c r="C30" s="305"/>
      <c r="D30" s="305"/>
      <c r="E30" s="305"/>
      <c r="F30" s="305"/>
      <c r="G30" s="87"/>
    </row>
    <row r="31" spans="1:7" ht="27.75" customHeight="1">
      <c r="A31" s="307" t="s">
        <v>94</v>
      </c>
      <c r="B31" s="307"/>
      <c r="C31" s="307"/>
      <c r="D31" s="307"/>
      <c r="E31" s="307"/>
      <c r="F31" s="307"/>
    </row>
    <row r="32" spans="1:7" ht="16.5" customHeight="1">
      <c r="A32" s="305" t="s">
        <v>95</v>
      </c>
      <c r="B32" s="305"/>
      <c r="C32" s="305"/>
      <c r="D32" s="305"/>
      <c r="E32" s="305"/>
      <c r="F32" s="305"/>
      <c r="G32" s="87"/>
    </row>
    <row r="33" spans="1:20" ht="24" customHeight="1">
      <c r="A33" s="308" t="s">
        <v>102</v>
      </c>
      <c r="B33" s="309"/>
      <c r="C33" s="309"/>
      <c r="D33" s="309"/>
      <c r="E33" s="309"/>
      <c r="F33" s="309"/>
      <c r="G33" s="87"/>
    </row>
    <row r="34" spans="1:20" ht="27" customHeight="1">
      <c r="A34" s="308"/>
      <c r="B34" s="309"/>
      <c r="C34" s="309"/>
      <c r="D34" s="309"/>
      <c r="E34" s="309"/>
      <c r="F34" s="309"/>
      <c r="G34" s="89"/>
      <c r="H34" s="89"/>
      <c r="I34" s="89"/>
      <c r="J34" s="89"/>
      <c r="K34" s="89"/>
      <c r="L34" s="89"/>
      <c r="M34" s="89"/>
      <c r="N34" s="89"/>
      <c r="O34" s="89"/>
      <c r="P34" s="89"/>
      <c r="Q34" s="89"/>
      <c r="R34" s="89"/>
      <c r="S34" s="89"/>
      <c r="T34" s="89"/>
    </row>
  </sheetData>
  <mergeCells count="9">
    <mergeCell ref="A32:F32"/>
    <mergeCell ref="A34:F34"/>
    <mergeCell ref="A30:F30"/>
    <mergeCell ref="A31:F31"/>
    <mergeCell ref="A1:F1"/>
    <mergeCell ref="A27:F27"/>
    <mergeCell ref="A28:F28"/>
    <mergeCell ref="A29:F29"/>
    <mergeCell ref="A33:F33"/>
  </mergeCells>
  <pageMargins left="0.7" right="0.7" top="0.75" bottom="0.75" header="0.3" footer="0.3"/>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
  <sheetViews>
    <sheetView workbookViewId="0"/>
  </sheetViews>
  <sheetFormatPr baseColWidth="10" defaultColWidth="11.42578125" defaultRowHeight="12.75"/>
  <sheetData>
    <row r="1" spans="1:2">
      <c r="A1" s="13" t="s">
        <v>36</v>
      </c>
      <c r="B1" s="13" t="s">
        <v>35</v>
      </c>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31</vt:i4>
      </vt:variant>
    </vt:vector>
  </HeadingPairs>
  <TitlesOfParts>
    <vt:vector size="36" baseType="lpstr">
      <vt:lpstr>Secto Q3 EN</vt:lpstr>
      <vt:lpstr>Secto 9M EN </vt:lpstr>
      <vt:lpstr>Consolidated PL EN</vt:lpstr>
      <vt:lpstr>Reconciliation Q3 EN</vt:lpstr>
      <vt:lpstr>Reconciliation 9M EN</vt:lpstr>
      <vt:lpstr>'Secto 9M EN '!BIP_NOTE1_EN_BNI_9M</vt:lpstr>
      <vt:lpstr>'Secto Q3 EN'!BIP_NOTE1_EN_BNI_Q3</vt:lpstr>
      <vt:lpstr>BIP_NOTE1_EN_CONO_PL</vt:lpstr>
      <vt:lpstr>'Secto 9M EN '!BIP_NOTE2_EN_BNI_9M</vt:lpstr>
      <vt:lpstr>'Secto Q3 EN'!BIP_NOTE2_EN_BNI_Q3</vt:lpstr>
      <vt:lpstr>BIP_NOTE2_EN_CONO_PL</vt:lpstr>
      <vt:lpstr>BIP_NOTE2_EN_RECON_9M</vt:lpstr>
      <vt:lpstr>BIP_NOTE2_EN_RECON_Q3</vt:lpstr>
      <vt:lpstr>'Secto 9M EN '!BIP_NOTE3_EN_BNI_9M</vt:lpstr>
      <vt:lpstr>'Secto Q3 EN'!BIP_NOTE3_EN_BNI_Q3</vt:lpstr>
      <vt:lpstr>BIP_NOTE3_EN_RECON_9M</vt:lpstr>
      <vt:lpstr>BIP_NOTE3_EN_RECON_Q3</vt:lpstr>
      <vt:lpstr>BIP_NOTE4_EN_RECON_9M</vt:lpstr>
      <vt:lpstr>BIP_NOTE4_EN_RECON_Q3</vt:lpstr>
      <vt:lpstr>'Secto 9M EN '!BIP_NOTE5_EN_BNI_9M</vt:lpstr>
      <vt:lpstr>'Secto Q3 EN'!BIP_NOTE5_EN_BNI_Q3</vt:lpstr>
      <vt:lpstr>BIP_NOTE5_EN_RECON_9M</vt:lpstr>
      <vt:lpstr>BIP_NOTE5_EN_RECON_Q3</vt:lpstr>
      <vt:lpstr>BIP_NOTE6_EN_RECON_9M</vt:lpstr>
      <vt:lpstr>BIP_NOTE6_EN_RECON_Q3</vt:lpstr>
      <vt:lpstr>'Secto 9M EN '!BIP_TAB_EN_BNI_9M</vt:lpstr>
      <vt:lpstr>'Secto Q3 EN'!BIP_TAB_EN_BNI_Q3</vt:lpstr>
      <vt:lpstr>BIP_TAB_EN_PL_9M</vt:lpstr>
      <vt:lpstr>BIP_TAB_EN_RECO_9M</vt:lpstr>
      <vt:lpstr>BIP_TAB_EN_RECO_Q3</vt:lpstr>
      <vt:lpstr>BIPMETAWS!BIPMETA</vt:lpstr>
      <vt:lpstr>'Consolidated PL EN'!Zone_d_impression</vt:lpstr>
      <vt:lpstr>'Reconciliation 9M EN'!Zone_d_impression</vt:lpstr>
      <vt:lpstr>'Reconciliation Q3 EN'!Zone_d_impression</vt:lpstr>
      <vt:lpstr>'Secto 9M EN '!Zone_d_impression</vt:lpstr>
      <vt:lpstr>'Secto Q3 EN'!Zone_d_impression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Dosogne, Ludivine /FR</dc:creator>
  <cp:lastModifiedBy>Dosogne, Ludivine /FR</cp:lastModifiedBy>
  <cp:lastPrinted>2019-10-16T11:02:53Z</cp:lastPrinted>
  <dcterms:created xsi:type="dcterms:W3CDTF">2017-09-25T16:58:23Z</dcterms:created>
  <dcterms:modified xsi:type="dcterms:W3CDTF">2019-10-28T09:59:02Z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eriodId">
    <vt:i4>25</vt:i4>
  </property>
  <property fmtid="{D5CDD505-2E9C-101B-9397-08002B2CF9AE}" pid="3" name="PeriodName">
    <vt:lpwstr>2018</vt:lpwstr>
  </property>
  <property fmtid="{D5CDD505-2E9C-101B-9397-08002B2CF9AE}" pid="4" name="ChapterId">
    <vt:i4>4751</vt:i4>
  </property>
  <property fmtid="{D5CDD505-2E9C-101B-9397-08002B2CF9AE}" pid="5" name="ChapterName">
    <vt:lpwstr>Press Release Q3</vt:lpwstr>
  </property>
  <property fmtid="{D5CDD505-2E9C-101B-9397-08002B2CF9AE}" pid="6" name="ReportId">
    <vt:i4>168</vt:i4>
  </property>
  <property fmtid="{D5CDD505-2E9C-101B-9397-08002B2CF9AE}" pid="7" name="ReportName">
    <vt:lpwstr>Press Release - Data Cache</vt:lpwstr>
  </property>
  <property fmtid="{D5CDD505-2E9C-101B-9397-08002B2CF9AE}" pid="8" name="isLinkedAndViewmode">
    <vt:bool>false</vt:bool>
  </property>
  <property fmtid="{D5CDD505-2E9C-101B-9397-08002B2CF9AE}" pid="9" name="SV_QUERY_LIST_4F35BF76-6C0D-4D9B-82B2-816C12CF3733">
    <vt:lpwstr>empty_477D106A-C0D6-4607-AEBD-E2C9D60EA279</vt:lpwstr>
  </property>
  <property fmtid="{D5CDD505-2E9C-101B-9397-08002B2CF9AE}" pid="10" name="frecMETA00">
    <vt:lpwstr>6QUAAB+LCAAAAAAABAA1lAmSRCEIQ6/0UdzOw/3vMC+hp6q79CtCEpaYs27UORURNfjvrNh8cTJurVvJOTt93a8iV430hZZ4o17NU4f92njY3k4sWXC2ksPa22dnFAEDl7eOr+Pj5uLvEZNHi/+H70j/Y+y6LIdXD8txAJM1sX4CwgmOV10tR+eD5YWX8aV9x5rsX22MDq/G4plY8b0MDbYXPNiPMQVxfMPPLtvxeStVEiev3jTsJ9EUV5/BfRg</vt:lpwstr>
  </property>
  <property fmtid="{D5CDD505-2E9C-101B-9397-08002B2CF9AE}" pid="11" name="frecMETA01">
    <vt:lpwstr>nIo3pIGgjSvziNX2Wfc0/seJxEnFmU+D5krs0N4vzmsMiEm4RdiDA2b9Y3LL9PtEWzbt9h+fcpQyILAxDSKXntLZITC5nhxifcqr7r77an0USRsPAUtaSm9TltTs9kXRCtl07Ywjocv049UoXwfnhcf1sj4C1EAtbABzj4oNAEMCW90rlJ2mxnv1CAak70WiplVy5vatchNierp/vBwR2aAsOOeUhuYAhmyOfPFVWYaE8petKelKFu6ErJhFGdl</vt:lpwstr>
  </property>
  <property fmtid="{D5CDD505-2E9C-101B-9397-08002B2CF9AE}" pid="12" name="frecMETA02">
    <vt:lpwstr>KtlBL0zDfEuY40RRMXOy4NZYu1t6tlUvmqfEZ7O6oUuNArEFcOs/VxHajDUMIVmmoylaYCKKWhJCoXy3x/lYSsAejOLt2y1DBCKHMBDtM9fpZKznYslbg91+weciUJJOHDzMIJUKChUkSyXaJyf5rnf21wpMSiMcOgcySu8kaq4l3Lrp6izX42wIDTcAdMMyY71lt48PD/hLJXEYxuf8ilRghmLvI0pCFY0V49a44Uzh5Sq8OEYkyOPHJmzxeX9</vt:lpwstr>
  </property>
  <property fmtid="{D5CDD505-2E9C-101B-9397-08002B2CF9AE}" pid="13" name="frecMETA03">
    <vt:lpwstr>9fzzmlXo+us5VbJLbcpzcp76bXV4oyBdKi721g93yNH/rFQD3/dR7sDzvmbPxooV02orkJ5XajYRCKfZ5B683hiyKUYePQo09LFY/K5O8a8Xc0MENkxcIUcXMoRSqtT8g/7C0Th6QUAAA==</vt:lpwstr>
  </property>
  <property fmtid="{D5CDD505-2E9C-101B-9397-08002B2CF9AE}" pid="14" name="connMeta00">
    <vt:lpwstr>jQMAAB+LCAAAAAAABAAtkokRAzEIA1sy2BymHvrvISucmUv8gRAStnff1Zlti9+2/k776nAuoq36rPadfZLFO/vO8VpbkEdYsuzmzTkQDZx/7bZaSNV+WD17k0kJj8n8qmtTg4IsRMQmMga8TOUMau4krdtB9XWGn4VArIPtIRUm3yAKSyhiQqw6uEdUNomnOAl9Da7iz3sfjiV2unfiklvAxfc8JuxMj+TRDx/FFbmlEkhqCa4LHFMgPSTbT8R</vt:lpwstr>
  </property>
  <property fmtid="{D5CDD505-2E9C-101B-9397-08002B2CF9AE}" pid="15" name="connMeta01">
    <vt:lpwstr>uV3WCd7/mqyWFrby/aPjzP8oTZMdHAvuIXtqXWiPDRQKa0R/63k70fVZJTjQ3LlV3PRMQIfoi35awaqckuDwxuhB90Rk1UI14ZJKRBrLZmc5wwcjLkL0W0bRC25ajOQ1YHRUZbR+KUevm01WgsgzGBw/Ahhr2pNij6wVausKCmopEw7p/YlcjKTeFLHHEXec3Oo5Xmtk9cri8WS1rpQjjAgRF5cisqGEIu2Y+NW+Q6Nf/rqf92jPMFTOWsjLfu8</vt:lpwstr>
  </property>
  <property fmtid="{D5CDD505-2E9C-101B-9397-08002B2CF9AE}" pid="16" name="connMeta02">
    <vt:lpwstr>YMkvJI3kDjQ0Hj6tyJ10CqB1xzmEhrDYVmJ/WqGXmRsm19ry21UtJ4YGRI2Q9I2mpRjQMAAA==</vt:lpwstr>
  </property>
  <property fmtid="{D5CDD505-2E9C-101B-9397-08002B2CF9AE}" pid="17" name="SV_HIDDEN_GRID_QUERY_LIST_4F35BF76-6C0D-4D9B-82B2-816C12CF3733">
    <vt:lpwstr>empty_477D106A-C0D6-4607-AEBD-E2C9D60EA279</vt:lpwstr>
  </property>
</Properties>
</file>