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P:\Consoph\2020\2020.03\D - Analyse du compte de résultat\Press Release\"/>
    </mc:Choice>
  </mc:AlternateContent>
  <xr:revisionPtr revIDLastSave="0" documentId="13_ncr:1_{E9D42A33-BC69-45DF-849B-5B8E9AACBBF1}" xr6:coauthVersionLast="44" xr6:coauthVersionMax="44" xr10:uidLastSave="{00000000-0000-0000-0000-000000000000}"/>
  <bookViews>
    <workbookView xWindow="20370" yWindow="-120" windowWidth="29040" windowHeight="17640" firstSheet="1" activeTab="2" xr2:uid="{00000000-000D-0000-FFFF-FFFF00000000}"/>
  </bookViews>
  <sheets>
    <sheet name="Business Net Income Q1  2020" sheetId="36" r:id="rId1"/>
    <sheet name="Consolidated P&amp;L" sheetId="1" r:id="rId2"/>
    <sheet name="Reconciliation Q1 2020" sheetId="27" r:id="rId3"/>
    <sheet name="TFT format comm press 2020 " sheetId="29" r:id="rId4"/>
    <sheet name=" Regeneron" sheetId="3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DAT12" localSheetId="4">#REF!</definedName>
    <definedName name="_DAT12" localSheetId="2">#REF!</definedName>
    <definedName name="_DAT12" localSheetId="3">#REF!</definedName>
    <definedName name="_DAT12">#REF!</definedName>
    <definedName name="_l" localSheetId="4">#REF!</definedName>
    <definedName name="_l" localSheetId="2">#REF!</definedName>
    <definedName name="_l" localSheetId="3">#REF!</definedName>
    <definedName name="_l">#REF!</definedName>
    <definedName name="_Mid2" localSheetId="4">#REF!</definedName>
    <definedName name="_Mid2" localSheetId="2">#REF!</definedName>
    <definedName name="_Mid2" localSheetId="3">#REF!</definedName>
    <definedName name="_Mid2">#REF!</definedName>
    <definedName name="_usd2" localSheetId="4">'[1]Ventilation GW 2004'!$J$12</definedName>
    <definedName name="_usd2">'[2]Ventilation GW 2004'!$J$12</definedName>
    <definedName name="a" localSheetId="4">#REF!</definedName>
    <definedName name="a" localSheetId="2">#REF!</definedName>
    <definedName name="a" localSheetId="3">#REF!</definedName>
    <definedName name="a">#REF!</definedName>
    <definedName name="aa" localSheetId="4">#REF!</definedName>
    <definedName name="aa" localSheetId="2">#REF!</definedName>
    <definedName name="aa" localSheetId="3">#REF!</definedName>
    <definedName name="aa">#REF!</definedName>
    <definedName name="aaaa" localSheetId="4">#REF!</definedName>
    <definedName name="aaaa" localSheetId="2">#REF!</definedName>
    <definedName name="aaaa" localSheetId="3">#REF!</definedName>
    <definedName name="aaaa">#REF!</definedName>
    <definedName name="ab" localSheetId="2">#REF!</definedName>
    <definedName name="ab" localSheetId="3">#REF!</definedName>
    <definedName name="ab">#REF!</definedName>
    <definedName name="ac" localSheetId="2">#REF!</definedName>
    <definedName name="ac" localSheetId="3">#REF!</definedName>
    <definedName name="ac">#REF!</definedName>
    <definedName name="ad" localSheetId="2">#REF!</definedName>
    <definedName name="ad" localSheetId="3">#REF!</definedName>
    <definedName name="ad">#REF!</definedName>
    <definedName name="ae" localSheetId="2">#REF!</definedName>
    <definedName name="ae" localSheetId="3">#REF!</definedName>
    <definedName name="ae">#REF!</definedName>
    <definedName name="af" localSheetId="2">#REF!</definedName>
    <definedName name="af" localSheetId="3">#REF!</definedName>
    <definedName name="af">#REF!</definedName>
    <definedName name="ag" localSheetId="2">#REF!</definedName>
    <definedName name="ag" localSheetId="3">#REF!</definedName>
    <definedName name="ag">#REF!</definedName>
    <definedName name="ah" localSheetId="2">#REF!</definedName>
    <definedName name="ah" localSheetId="3">#REF!</definedName>
    <definedName name="ah">#REF!</definedName>
    <definedName name="ai" localSheetId="2">#REF!</definedName>
    <definedName name="ai" localSheetId="3">#REF!</definedName>
    <definedName name="ai">#REF!</definedName>
    <definedName name="aj" localSheetId="2">#REF!</definedName>
    <definedName name="aj" localSheetId="3">#REF!</definedName>
    <definedName name="aj">#REF!</definedName>
    <definedName name="ak" localSheetId="2">#REF!</definedName>
    <definedName name="ak" localSheetId="3">#REF!</definedName>
    <definedName name="ak">#REF!</definedName>
    <definedName name="al" localSheetId="2">#REF!</definedName>
    <definedName name="al" localSheetId="3">#REF!</definedName>
    <definedName name="al">#REF!</definedName>
    <definedName name="am" localSheetId="2">#REF!</definedName>
    <definedName name="am" localSheetId="3">#REF!</definedName>
    <definedName name="am">#REF!</definedName>
    <definedName name="an" localSheetId="2">#REF!</definedName>
    <definedName name="an" localSheetId="3">#REF!</definedName>
    <definedName name="an">#REF!</definedName>
    <definedName name="annee_traitement" localSheetId="2">#REF!</definedName>
    <definedName name="annee_traitement" localSheetId="3">#REF!</definedName>
    <definedName name="annee_traitement">#REF!</definedName>
    <definedName name="Annual" localSheetId="2">#REF!</definedName>
    <definedName name="Annual" localSheetId="3">#REF!</definedName>
    <definedName name="Annual">#REF!</definedName>
    <definedName name="ao" localSheetId="2">#REF!</definedName>
    <definedName name="ao" localSheetId="3">#REF!</definedName>
    <definedName name="ao">#REF!</definedName>
    <definedName name="ap" localSheetId="2">#REF!</definedName>
    <definedName name="ap" localSheetId="3">#REF!</definedName>
    <definedName name="ap">#REF!</definedName>
    <definedName name="aq" localSheetId="2">#REF!</definedName>
    <definedName name="aq" localSheetId="3">#REF!</definedName>
    <definedName name="aq">#REF!</definedName>
    <definedName name="ar" localSheetId="2">#REF!</definedName>
    <definedName name="ar" localSheetId="3">#REF!</definedName>
    <definedName name="ar">#REF!</definedName>
    <definedName name="as" localSheetId="2">#REF!</definedName>
    <definedName name="as" localSheetId="3">#REF!</definedName>
    <definedName name="as">#REF!</definedName>
    <definedName name="at" localSheetId="2">#REF!</definedName>
    <definedName name="at" localSheetId="3">#REF!</definedName>
    <definedName name="at">#REF!</definedName>
    <definedName name="au" localSheetId="2">#REF!</definedName>
    <definedName name="au" localSheetId="3">#REF!</definedName>
    <definedName name="au">#REF!</definedName>
    <definedName name="av" localSheetId="2">#REF!</definedName>
    <definedName name="av" localSheetId="3">#REF!</definedName>
    <definedName name="av">#REF!</definedName>
    <definedName name="b" localSheetId="2">#REF!</definedName>
    <definedName name="b" localSheetId="3">#REF!</definedName>
    <definedName name="b">#REF!</definedName>
    <definedName name="_xlnm.Database" localSheetId="2">#REF!</definedName>
    <definedName name="_xlnm.Database" localSheetId="3">#REF!</definedName>
    <definedName name="_xlnm.Database">#REF!</definedName>
    <definedName name="Beg" localSheetId="2">#REF!</definedName>
    <definedName name="Beg" localSheetId="3">#REF!</definedName>
    <definedName name="Beg">#REF!</definedName>
    <definedName name="bottom" localSheetId="2">#REF!</definedName>
    <definedName name="bottom" localSheetId="3">#REF!</definedName>
    <definedName name="bottom">#REF!</definedName>
    <definedName name="code" localSheetId="2">#REF!</definedName>
    <definedName name="code" localSheetId="3">#REF!</definedName>
    <definedName name="code">#REF!</definedName>
    <definedName name="compte" localSheetId="4">[3]CORRESPONDANCE!$A$1:$E$25</definedName>
    <definedName name="compte">[4]CORRESPONDANCE!$A$1:$E$25</definedName>
    <definedName name="cours">[5]valeur!$B$4:$P$35</definedName>
    <definedName name="d" localSheetId="4">#REF!</definedName>
    <definedName name="d" localSheetId="2">#REF!</definedName>
    <definedName name="d" localSheetId="3">#REF!</definedName>
    <definedName name="d">#REF!</definedName>
    <definedName name="Database">#REF!</definedName>
    <definedName name="Durée_TO_2001" localSheetId="4">[6]Hypothèses!#REF!</definedName>
    <definedName name="Durée_TO_2001" localSheetId="2">[7]Hypothèses!#REF!</definedName>
    <definedName name="Durée_TO_2001" localSheetId="3">[7]Hypothèses!#REF!</definedName>
    <definedName name="Durée_TO_2001">[7]Hypothèses!#REF!</definedName>
    <definedName name="e" localSheetId="4">#REF!</definedName>
    <definedName name="e" localSheetId="2">#REF!</definedName>
    <definedName name="e" localSheetId="3">#REF!</definedName>
    <definedName name="e">#REF!</definedName>
    <definedName name="eleeeeeeeeee" localSheetId="4">#REF!</definedName>
    <definedName name="eleeeeeeeeee" localSheetId="2">#REF!</definedName>
    <definedName name="eleeeeeeeeee" localSheetId="3">#REF!</definedName>
    <definedName name="eleeeeeeeeee">#REF!</definedName>
    <definedName name="End" localSheetId="4">#REF!</definedName>
    <definedName name="End" localSheetId="2">#REF!</definedName>
    <definedName name="End" localSheetId="3">#REF!</definedName>
    <definedName name="End">#REF!</definedName>
    <definedName name="Euro" localSheetId="2">#REF!</definedName>
    <definedName name="Euro" localSheetId="3">#REF!</definedName>
    <definedName name="Euro">#REF!</definedName>
    <definedName name="f" localSheetId="2">#REF!</definedName>
    <definedName name="f" localSheetId="3">#REF!</definedName>
    <definedName name="f">#REF!</definedName>
    <definedName name="feuille_Net_amount_2000" localSheetId="2">#REF!</definedName>
    <definedName name="feuille_Net_amount_2000" localSheetId="3">#REF!</definedName>
    <definedName name="feuille_Net_amount_2000">#REF!</definedName>
    <definedName name="feuille_Net_amount_2001" localSheetId="2">#REF!</definedName>
    <definedName name="feuille_Net_amount_2001" localSheetId="3">#REF!</definedName>
    <definedName name="feuille_Net_amount_2001">#REF!</definedName>
    <definedName name="feuille_NPPC" localSheetId="2">#REF!</definedName>
    <definedName name="feuille_NPPC" localSheetId="3">#REF!</definedName>
    <definedName name="feuille_NPPC">#REF!</definedName>
    <definedName name="feuille_PGA" localSheetId="2">#REF!</definedName>
    <definedName name="feuille_PGA" localSheetId="3">#REF!</definedName>
    <definedName name="feuille_PGA">#REF!</definedName>
    <definedName name="feuille_PGA_anc" localSheetId="2">#REF!</definedName>
    <definedName name="feuille_PGA_anc" localSheetId="3">#REF!</definedName>
    <definedName name="feuille_PGA_anc">#REF!</definedName>
    <definedName name="feuille_PGA_anc_2" localSheetId="2">#REF!</definedName>
    <definedName name="feuille_PGA_anc_2" localSheetId="3">#REF!</definedName>
    <definedName name="feuille_PGA_anc_2">#REF!</definedName>
    <definedName name="feuille_PSC" localSheetId="2">#REF!</definedName>
    <definedName name="feuille_PSC" localSheetId="3">#REF!</definedName>
    <definedName name="feuille_PSC">#REF!</definedName>
    <definedName name="feuille_PSC_anc" localSheetId="2">#REF!</definedName>
    <definedName name="feuille_PSC_anc" localSheetId="3">#REF!</definedName>
    <definedName name="feuille_PSC_anc">#REF!</definedName>
    <definedName name="feuille_ratio_PGA_01" localSheetId="2">#REF!</definedName>
    <definedName name="feuille_ratio_PGA_01" localSheetId="3">#REF!</definedName>
    <definedName name="feuille_ratio_PGA_01">#REF!</definedName>
    <definedName name="feuille_ratio_PGA_02" localSheetId="2">#REF!</definedName>
    <definedName name="feuille_ratio_PGA_02" localSheetId="3">#REF!</definedName>
    <definedName name="feuille_ratio_PGA_02">#REF!</definedName>
    <definedName name="feuille_SFAS" localSheetId="2">#REF!</definedName>
    <definedName name="feuille_SFAS" localSheetId="3">#REF!</definedName>
    <definedName name="feuille_SFAS">#REF!</definedName>
    <definedName name="feuille_SFAS_anc" localSheetId="2">#REF!</definedName>
    <definedName name="feuille_SFAS_anc" localSheetId="3">#REF!</definedName>
    <definedName name="feuille_SFAS_anc">#REF!</definedName>
    <definedName name="feuille_Summary" localSheetId="2">#REF!</definedName>
    <definedName name="feuille_Summary" localSheetId="3">#REF!</definedName>
    <definedName name="feuille_Summary">#REF!</definedName>
    <definedName name="feuille_Summary_anc" localSheetId="2">#REF!</definedName>
    <definedName name="feuille_Summary_anc" localSheetId="3">#REF!</definedName>
    <definedName name="feuille_Summary_anc">#REF!</definedName>
    <definedName name="feuille_TO" localSheetId="2">#REF!</definedName>
    <definedName name="feuille_TO" localSheetId="3">#REF!</definedName>
    <definedName name="feuille_TO">#REF!</definedName>
    <definedName name="feuille_TO_anc" localSheetId="2">#REF!</definedName>
    <definedName name="feuille_TO_anc" localSheetId="3">#REF!</definedName>
    <definedName name="feuille_TO_anc">#REF!</definedName>
    <definedName name="feuille_tran_2001" localSheetId="2">#REF!</definedName>
    <definedName name="feuille_tran_2001" localSheetId="3">#REF!</definedName>
    <definedName name="feuille_tran_2001">#REF!</definedName>
    <definedName name="FXRates" localSheetId="2">#REF!</definedName>
    <definedName name="FXRates" localSheetId="3">#REF!</definedName>
    <definedName name="FXRates">#REF!</definedName>
    <definedName name="g" localSheetId="2">#REF!</definedName>
    <definedName name="g" localSheetId="3">#REF!</definedName>
    <definedName name="g">#REF!</definedName>
    <definedName name="h" localSheetId="2">#REF!</definedName>
    <definedName name="h" localSheetId="3">#REF!</definedName>
    <definedName name="h">#REF!</definedName>
    <definedName name="i" localSheetId="2">#REF!</definedName>
    <definedName name="i" localSheetId="3">#REF!</definedName>
    <definedName name="i">#REF!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j" localSheetId="4">#REF!</definedName>
    <definedName name="j" localSheetId="2">#REF!</definedName>
    <definedName name="j" localSheetId="3">#REF!</definedName>
    <definedName name="j">#REF!</definedName>
    <definedName name="k" localSheetId="4">#REF!</definedName>
    <definedName name="k" localSheetId="2">#REF!</definedName>
    <definedName name="k" localSheetId="3">#REF!</definedName>
    <definedName name="k">#REF!</definedName>
    <definedName name="libel_unite" localSheetId="4">[8]INDEX!$B$6</definedName>
    <definedName name="libel_unite">[9]INDEX!$B$6</definedName>
    <definedName name="Life85" localSheetId="4">#REF!</definedName>
    <definedName name="Life85" localSheetId="2">#REF!</definedName>
    <definedName name="Life85" localSheetId="3">#REF!</definedName>
    <definedName name="Life85">#REF!</definedName>
    <definedName name="Life90" localSheetId="4">#REF!</definedName>
    <definedName name="Life90" localSheetId="2">#REF!</definedName>
    <definedName name="Life90" localSheetId="3">#REF!</definedName>
    <definedName name="Life90">#REF!</definedName>
    <definedName name="Life95" localSheetId="4">#REF!</definedName>
    <definedName name="Life95" localSheetId="2">#REF!</definedName>
    <definedName name="Life95" localSheetId="3">#REF!</definedName>
    <definedName name="Life95">#REF!</definedName>
    <definedName name="m" localSheetId="2">#REF!</definedName>
    <definedName name="m" localSheetId="3">#REF!</definedName>
    <definedName name="m">#REF!</definedName>
    <definedName name="Mid" localSheetId="2">#REF!</definedName>
    <definedName name="Mid" localSheetId="3">#REF!</definedName>
    <definedName name="Mid">#REF!</definedName>
    <definedName name="Monthly" localSheetId="2">#REF!</definedName>
    <definedName name="Monthly" localSheetId="3">#REF!</definedName>
    <definedName name="Monthly">#REF!</definedName>
    <definedName name="MoyAventis" localSheetId="2">'[10]Cours action'!#REF!</definedName>
    <definedName name="MoyAventis" localSheetId="3">'[10]Cours action'!#REF!</definedName>
    <definedName name="MoyAventis">'[10]Cours action'!#REF!</definedName>
    <definedName name="n" localSheetId="4">#REF!</definedName>
    <definedName name="n" localSheetId="2">#REF!</definedName>
    <definedName name="n" localSheetId="3">#REF!</definedName>
    <definedName name="n">#REF!</definedName>
    <definedName name="Nb_Mois2" localSheetId="4">[6]Hypothèses!$B$14</definedName>
    <definedName name="Nb_Mois2">[7]Hypothèses!$B$14</definedName>
    <definedName name="num_col" localSheetId="4">#REF!</definedName>
    <definedName name="num_col" localSheetId="2">#REF!</definedName>
    <definedName name="num_col" localSheetId="3">#REF!</definedName>
    <definedName name="num_col">#REF!</definedName>
    <definedName name="num_col_anc" localSheetId="4">#REF!</definedName>
    <definedName name="num_col_anc" localSheetId="2">#REF!</definedName>
    <definedName name="num_col_anc" localSheetId="3">#REF!</definedName>
    <definedName name="num_col_anc">#REF!</definedName>
    <definedName name="o" localSheetId="4">#REF!</definedName>
    <definedName name="o" localSheetId="2">#REF!</definedName>
    <definedName name="o" localSheetId="3">#REF!</definedName>
    <definedName name="o">#REF!</definedName>
    <definedName name="OperatingProfit2004" localSheetId="2">#REF!</definedName>
    <definedName name="OperatingProfit2004" localSheetId="3">#REF!</definedName>
    <definedName name="OperatingProfit2004">#REF!</definedName>
    <definedName name="OperatingProfit2005" localSheetId="2">#REF!</definedName>
    <definedName name="OperatingProfit2005" localSheetId="3">#REF!</definedName>
    <definedName name="OperatingProfit2005">#REF!</definedName>
    <definedName name="p" localSheetId="2">#REF!</definedName>
    <definedName name="p" localSheetId="3">#REF!</definedName>
    <definedName name="p">#REF!</definedName>
    <definedName name="PeakSales" localSheetId="2">#REF!</definedName>
    <definedName name="PeakSales" localSheetId="3">#REF!</definedName>
    <definedName name="PeakSales">#REF!</definedName>
    <definedName name="PeakYear" localSheetId="2">#REF!</definedName>
    <definedName name="PeakYear" localSheetId="3">#REF!</definedName>
    <definedName name="PeakYear">#REF!</definedName>
    <definedName name="PGA_2001" localSheetId="2">#REF!</definedName>
    <definedName name="PGA_2001" localSheetId="3">#REF!</definedName>
    <definedName name="PGA_2001">#REF!</definedName>
    <definedName name="PGA_2002" localSheetId="4">'[11]PGA 2002'!$A$9:$IV$150</definedName>
    <definedName name="PGA_2002">'[12]PGA 2002'!$A$9:$IV$150</definedName>
    <definedName name="Print_Area">#REF!</definedName>
    <definedName name="PRINT_AREA_MI" localSheetId="4">#REF!</definedName>
    <definedName name="PRINT_AREA_MI" localSheetId="2">#REF!</definedName>
    <definedName name="PRINT_AREA_MI" localSheetId="3">#REF!</definedName>
    <definedName name="PRINT_AREA_MI">#REF!</definedName>
    <definedName name="print_area5" localSheetId="1">'Consolidated P&amp;L'!$A$1:$E$33</definedName>
    <definedName name="PSC_2001" localSheetId="4">#REF!</definedName>
    <definedName name="PSC_2001" localSheetId="2">#REF!</definedName>
    <definedName name="PSC_2001" localSheetId="3">#REF!</definedName>
    <definedName name="PSC_2001">#REF!</definedName>
    <definedName name="PSC_2002" localSheetId="4">'[11]PSC 2002'!$A$9:$IV$100</definedName>
    <definedName name="PSC_2002">'[12]PSC 2002'!$A$9:$IV$100</definedName>
    <definedName name="PV_Rev" localSheetId="4">#REF!</definedName>
    <definedName name="PV_Rev" localSheetId="2">#REF!</definedName>
    <definedName name="PV_Rev" localSheetId="3">#REF!</definedName>
    <definedName name="PV_Rev">#REF!</definedName>
    <definedName name="q" localSheetId="4">#REF!</definedName>
    <definedName name="q" localSheetId="2">#REF!</definedName>
    <definedName name="q" localSheetId="3">#REF!</definedName>
    <definedName name="q">#REF!</definedName>
    <definedName name="realise11" localSheetId="4">#REF!</definedName>
    <definedName name="realise11" localSheetId="2">#REF!</definedName>
    <definedName name="realise11" localSheetId="3">#REF!</definedName>
    <definedName name="realise11">#REF!</definedName>
    <definedName name="Return" localSheetId="2">#REF!</definedName>
    <definedName name="Return" localSheetId="3">#REF!</definedName>
    <definedName name="Return">#REF!</definedName>
    <definedName name="Revenue2004" localSheetId="2">#REF!</definedName>
    <definedName name="Revenue2004" localSheetId="3">#REF!</definedName>
    <definedName name="Revenue2004">#REF!</definedName>
    <definedName name="Revenue2005" localSheetId="2">#REF!</definedName>
    <definedName name="Revenue2005" localSheetId="3">#REF!</definedName>
    <definedName name="Revenue2005">#REF!</definedName>
    <definedName name="s" localSheetId="2">#REF!</definedName>
    <definedName name="s" localSheetId="3">#REF!</definedName>
    <definedName name="s">#REF!</definedName>
    <definedName name="societe" localSheetId="2">#REF!</definedName>
    <definedName name="societe" localSheetId="3">#REF!</definedName>
    <definedName name="societe">#REF!</definedName>
    <definedName name="SPWS_WBID">"9D8A8355-1ED7-11D5-9D29-0010A4C4F3F8"</definedName>
    <definedName name="Summary2001" localSheetId="4">#REF!</definedName>
    <definedName name="Summary2001" localSheetId="2">#REF!</definedName>
    <definedName name="Summary2001" localSheetId="3">#REF!</definedName>
    <definedName name="Summary2001">#REF!</definedName>
    <definedName name="Summary2002" localSheetId="4">#REF!</definedName>
    <definedName name="Summary2002" localSheetId="2">#REF!</definedName>
    <definedName name="Summary2002" localSheetId="3">#REF!</definedName>
    <definedName name="Summary2002">#REF!</definedName>
    <definedName name="t" localSheetId="4">#REF!</definedName>
    <definedName name="t" localSheetId="2">#REF!</definedName>
    <definedName name="t" localSheetId="3">#REF!</definedName>
    <definedName name="t">#REF!</definedName>
    <definedName name="TC" localSheetId="2">#REF!</definedName>
    <definedName name="TC" localSheetId="3">#REF!</definedName>
    <definedName name="TC">#REF!</definedName>
    <definedName name="TFT" localSheetId="2">#REF!</definedName>
    <definedName name="TFT" localSheetId="3">#REF!</definedName>
    <definedName name="TFT">#REF!</definedName>
    <definedName name="TMData_AGR" localSheetId="2">#REF!</definedName>
    <definedName name="TMData_AGR" localSheetId="3">#REF!</definedName>
    <definedName name="TMData_AGR">#REF!</definedName>
    <definedName name="TMData_CORE" localSheetId="2">#REF!</definedName>
    <definedName name="TMData_CORE" localSheetId="3">#REF!</definedName>
    <definedName name="TMData_CORE">#REF!</definedName>
    <definedName name="TO_2001" localSheetId="2">#REF!</definedName>
    <definedName name="TO_2001" localSheetId="3">#REF!</definedName>
    <definedName name="TO_2001">#REF!</definedName>
    <definedName name="TO_2002" localSheetId="4">'[11]TO 2002'!$A$9:$IV$64</definedName>
    <definedName name="TO_2002">'[12]TO 2002'!$A$9:$IV$64</definedName>
    <definedName name="top" localSheetId="4">#REF!</definedName>
    <definedName name="top" localSheetId="2">#REF!</definedName>
    <definedName name="top" localSheetId="3">#REF!</definedName>
    <definedName name="top">#REF!</definedName>
    <definedName name="TQData_AGR" localSheetId="4">#REF!</definedName>
    <definedName name="TQData_AGR" localSheetId="2">#REF!</definedName>
    <definedName name="TQData_AGR" localSheetId="3">#REF!</definedName>
    <definedName name="TQData_AGR">#REF!</definedName>
    <definedName name="TQData_CORE" localSheetId="4">#REF!</definedName>
    <definedName name="TQData_CORE" localSheetId="2">#REF!</definedName>
    <definedName name="TQData_CORE" localSheetId="3">#REF!</definedName>
    <definedName name="TQData_CORE">#REF!</definedName>
    <definedName name="Transfert_In_2001" localSheetId="4">'[6]Transfert In_2001'!$A$1:$N$42</definedName>
    <definedName name="Transfert_In_2001">'[7]Transfert In_2001'!$A$1:$N$42</definedName>
    <definedName name="Transfert_Out_2001" localSheetId="4">'[6]Transfert Out_2001'!$A$1:$M$42</definedName>
    <definedName name="Transfert_Out_2001">'[7]Transfert Out_2001'!$A$1:$M$42</definedName>
    <definedName name="u" localSheetId="4">#REF!</definedName>
    <definedName name="u" localSheetId="2">#REF!</definedName>
    <definedName name="u" localSheetId="3">#REF!</definedName>
    <definedName name="u">#REF!</definedName>
    <definedName name="v" localSheetId="4">#REF!</definedName>
    <definedName name="v" localSheetId="2">#REF!</definedName>
    <definedName name="v" localSheetId="3">#REF!</definedName>
    <definedName name="v">#REF!</definedName>
    <definedName name="Value" localSheetId="4">#REF!</definedName>
    <definedName name="Value" localSheetId="2">#REF!</definedName>
    <definedName name="Value" localSheetId="3">#REF!</definedName>
    <definedName name="Value">#REF!</definedName>
    <definedName name="Value_pre_step" localSheetId="2">#REF!</definedName>
    <definedName name="Value_pre_step" localSheetId="3">#REF!</definedName>
    <definedName name="Value_pre_step">#REF!</definedName>
    <definedName name="Ventes_2001" localSheetId="4">'[6]Ventes 2001'!$A$1:$X$33</definedName>
    <definedName name="Ventes_2001">'[7]Ventes 2001'!$A$1:$X$33</definedName>
    <definedName name="Version_TFT" localSheetId="4">'[13]1- Hierarchie TFT'!#REF!</definedName>
    <definedName name="Version_TFT" localSheetId="2">'[14]1- Hierarchie TFT'!#REF!</definedName>
    <definedName name="Version_TFT" localSheetId="3">'[14]1- Hierarchie TFT'!#REF!</definedName>
    <definedName name="Version_TFT">'[14]1- Hierarchie TFT'!#REF!</definedName>
    <definedName name="w" localSheetId="4">#REF!</definedName>
    <definedName name="w" localSheetId="2">#REF!</definedName>
    <definedName name="w" localSheetId="3">#REF!</definedName>
    <definedName name="w">#REF!</definedName>
    <definedName name="x" localSheetId="4">#REF!</definedName>
    <definedName name="x" localSheetId="2">#REF!</definedName>
    <definedName name="x" localSheetId="3">#REF!</definedName>
    <definedName name="x">#REF!</definedName>
    <definedName name="XXX" localSheetId="4">'[15]1- Hierarchie TFT'!#REF!</definedName>
    <definedName name="XXX" localSheetId="2">'[16]1- Hierarchie TFT'!#REF!</definedName>
    <definedName name="XXX" localSheetId="3">'[16]1- Hierarchie TFT'!#REF!</definedName>
    <definedName name="XXX">'[16]1- Hierarchie TFT'!#REF!</definedName>
    <definedName name="y" localSheetId="4">#REF!</definedName>
    <definedName name="y" localSheetId="2">#REF!</definedName>
    <definedName name="y" localSheetId="3">#REF!</definedName>
    <definedName name="y">#REF!</definedName>
    <definedName name="z" localSheetId="4">#REF!</definedName>
    <definedName name="z" localSheetId="2">#REF!</definedName>
    <definedName name="z" localSheetId="3">#REF!</definedName>
    <definedName name="z">#REF!</definedName>
    <definedName name="_xlnm.Print_Area" localSheetId="4">' Regeneron'!$A$1:$R$44</definedName>
    <definedName name="_xlnm.Print_Area" localSheetId="0">'Business Net Income Q1  2020'!$A$1:$T$35</definedName>
    <definedName name="_xlnm.Print_Area" localSheetId="1">'Consolidated P&amp;L'!$A$1:$E$33</definedName>
    <definedName name="_xlnm.Print_Area" localSheetId="2">'Reconciliation Q1 2020'!$A$1:$F$32</definedName>
    <definedName name="_xlnm.Print_Area" localSheetId="3">'TFT format comm press 2020 '!$A$1:$C$30</definedName>
    <definedName name="_xlnm.Print_Area">#REF!</definedName>
    <definedName name="Zone_impres_MI" localSheetId="4">#REF!</definedName>
    <definedName name="Zone_impres_MI" localSheetId="2">#REF!</definedName>
    <definedName name="Zone_impres_MI" localSheetId="3">#REF!</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27" l="1"/>
  <c r="B14" i="27"/>
  <c r="R27" i="36" l="1"/>
  <c r="C15" i="29" l="1"/>
  <c r="K14" i="36" l="1"/>
  <c r="C8" i="37" l="1"/>
  <c r="C13" i="37" s="1"/>
  <c r="S5" i="36"/>
  <c r="S6" i="36"/>
  <c r="S7" i="36"/>
  <c r="S11" i="36"/>
  <c r="S13" i="36"/>
  <c r="S15" i="36"/>
  <c r="S16" i="36"/>
  <c r="S17" i="36"/>
  <c r="R5" i="36"/>
  <c r="R6" i="36"/>
  <c r="R7" i="36"/>
  <c r="R11" i="36"/>
  <c r="R13" i="36"/>
  <c r="R15" i="36"/>
  <c r="R16" i="36"/>
  <c r="R17" i="36"/>
  <c r="K9" i="36"/>
  <c r="K10" i="36" s="1"/>
  <c r="K18" i="36"/>
  <c r="J9" i="36"/>
  <c r="J18" i="36" s="1"/>
  <c r="J19" i="36" s="1"/>
  <c r="G9" i="36"/>
  <c r="G10" i="36" s="1"/>
  <c r="G18" i="36"/>
  <c r="F9" i="36"/>
  <c r="F10" i="36" s="1"/>
  <c r="C9" i="36"/>
  <c r="C18" i="36" s="1"/>
  <c r="B9" i="36"/>
  <c r="B18" i="36" s="1"/>
  <c r="B19" i="36" s="1"/>
  <c r="O9" i="36"/>
  <c r="O18" i="36"/>
  <c r="N9" i="36"/>
  <c r="N18" i="36" s="1"/>
  <c r="P18" i="36" s="1"/>
  <c r="J14" i="36"/>
  <c r="G14" i="36"/>
  <c r="F14" i="36"/>
  <c r="C14" i="36"/>
  <c r="B14" i="36"/>
  <c r="P13" i="36"/>
  <c r="L13" i="36"/>
  <c r="H13" i="36"/>
  <c r="D13" i="36"/>
  <c r="K12" i="36"/>
  <c r="J12" i="36"/>
  <c r="G12" i="36"/>
  <c r="F12" i="36"/>
  <c r="C12" i="36"/>
  <c r="B12" i="36"/>
  <c r="P11" i="36"/>
  <c r="L11" i="36"/>
  <c r="H11" i="36"/>
  <c r="D11" i="36"/>
  <c r="K8" i="36"/>
  <c r="J8" i="36"/>
  <c r="G8" i="36"/>
  <c r="F8" i="36"/>
  <c r="C8" i="36"/>
  <c r="B8" i="36"/>
  <c r="P7" i="36"/>
  <c r="L7" i="36"/>
  <c r="H7" i="36"/>
  <c r="D7" i="36"/>
  <c r="P6" i="36"/>
  <c r="L6" i="36"/>
  <c r="H6" i="36"/>
  <c r="D6" i="36"/>
  <c r="P5" i="36"/>
  <c r="L5" i="36"/>
  <c r="H5" i="36"/>
  <c r="D5" i="36"/>
  <c r="B12" i="27"/>
  <c r="D12" i="27"/>
  <c r="D24" i="27" s="1"/>
  <c r="E8" i="1"/>
  <c r="E18" i="1"/>
  <c r="E21" i="1"/>
  <c r="E24" i="1"/>
  <c r="E26" i="1" s="1"/>
  <c r="E28" i="1" s="1"/>
  <c r="E31" i="1" s="1"/>
  <c r="F4" i="27"/>
  <c r="B8" i="1"/>
  <c r="B18" i="1" s="1"/>
  <c r="B21" i="1" s="1"/>
  <c r="B24" i="1" s="1"/>
  <c r="C8" i="1"/>
  <c r="C18" i="1"/>
  <c r="C21" i="1" s="1"/>
  <c r="C24" i="1" s="1"/>
  <c r="D8" i="1"/>
  <c r="D18" i="1"/>
  <c r="D21" i="1"/>
  <c r="D24" i="1"/>
  <c r="D30" i="1" s="1"/>
  <c r="E30" i="1"/>
  <c r="T6" i="36" l="1"/>
  <c r="C26" i="1"/>
  <c r="C28" i="1" s="1"/>
  <c r="C31" i="1" s="1"/>
  <c r="C30" i="1"/>
  <c r="S9" i="36"/>
  <c r="T7" i="36"/>
  <c r="J10" i="36"/>
  <c r="D26" i="1"/>
  <c r="D28" i="1" s="1"/>
  <c r="D31" i="1" s="1"/>
  <c r="P9" i="36"/>
  <c r="R14" i="36"/>
  <c r="F24" i="27"/>
  <c r="B30" i="1"/>
  <c r="B26" i="1"/>
  <c r="B28" i="1" s="1"/>
  <c r="B31" i="1" s="1"/>
  <c r="L18" i="36"/>
  <c r="F18" i="36"/>
  <c r="F19" i="36" s="1"/>
  <c r="H9" i="36"/>
  <c r="T13" i="36"/>
  <c r="T11" i="36"/>
  <c r="R8" i="36"/>
  <c r="R12" i="36"/>
  <c r="R9" i="36"/>
  <c r="T9" i="36" s="1"/>
  <c r="B10" i="36"/>
  <c r="K19" i="36"/>
  <c r="L9" i="36"/>
  <c r="T5" i="36"/>
  <c r="G19" i="36"/>
  <c r="S8" i="36"/>
  <c r="S14" i="36"/>
  <c r="S18" i="36"/>
  <c r="S10" i="36"/>
  <c r="C19" i="36"/>
  <c r="D18" i="36"/>
  <c r="S12" i="36"/>
  <c r="C10" i="36"/>
  <c r="D9" i="36"/>
  <c r="H18" i="36" l="1"/>
  <c r="R18" i="36"/>
  <c r="T18" i="36" s="1"/>
  <c r="R10" i="36"/>
  <c r="S23" i="36"/>
  <c r="S24" i="36"/>
  <c r="S19" i="36"/>
  <c r="R24" i="36" l="1"/>
  <c r="R23" i="36"/>
  <c r="R19" i="36"/>
  <c r="S25" i="36"/>
  <c r="R25" i="36" l="1"/>
  <c r="T27" i="36"/>
  <c r="T24" i="36"/>
</calcChain>
</file>

<file path=xl/sharedStrings.xml><?xml version="1.0" encoding="utf-8"?>
<sst xmlns="http://schemas.openxmlformats.org/spreadsheetml/2006/main" count="159" uniqueCount="120">
  <si>
    <t>Net sales</t>
  </si>
  <si>
    <t>Other revenues</t>
  </si>
  <si>
    <t>Cost of sales</t>
  </si>
  <si>
    <t>Gross profit</t>
  </si>
  <si>
    <t>Research and development expenses</t>
  </si>
  <si>
    <t>Selling and general expenses</t>
  </si>
  <si>
    <t>Other operating income</t>
  </si>
  <si>
    <t>Other operating expenses</t>
  </si>
  <si>
    <t>Amortization of intangible assets</t>
  </si>
  <si>
    <t>Operating income</t>
  </si>
  <si>
    <t>Financial income</t>
  </si>
  <si>
    <t>Income before tax and associates and joint ventures</t>
  </si>
  <si>
    <t>Income tax expense</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</si>
  <si>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</si>
  <si>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</si>
  <si>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</si>
  <si>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</si>
  <si>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</si>
  <si>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</si>
  <si>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</si>
  <si>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</si>
  <si>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</si>
  <si>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</si>
  <si>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Change</t>
  </si>
  <si>
    <t>Financial expenses</t>
  </si>
  <si>
    <t>Total Group</t>
  </si>
  <si>
    <t>Gross Profit</t>
  </si>
  <si>
    <t>CONSOLIDATED INCOME STATEMENTS</t>
  </si>
  <si>
    <t>Restructuring costs and similar items</t>
  </si>
  <si>
    <t>IFRS Earnings per share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</si>
  <si>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</si>
  <si>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</si>
  <si>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</si>
  <si>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</si>
  <si>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</si>
  <si>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</si>
  <si>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</si>
  <si>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</si>
  <si>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</si>
  <si>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</si>
  <si>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 xml:space="preserve">  Share of profit/loss of associates* and joint-ventures</t>
  </si>
  <si>
    <t xml:space="preserve">  Other revenues</t>
  </si>
  <si>
    <t>Fair value remeasurement of contingent consideration</t>
  </si>
  <si>
    <t>Change in net debt</t>
  </si>
  <si>
    <t>Share of profit/(loss) of associates and joint ventures</t>
  </si>
  <si>
    <t>Net income</t>
  </si>
  <si>
    <t>Net income excluding the exchanged/held-for-exchange Animal Health business</t>
  </si>
  <si>
    <t>Earnings per share excluding the exchanged/held-for-exchange Animal Health business (in euros)</t>
  </si>
  <si>
    <t>Consumer Healthcare</t>
  </si>
  <si>
    <t>Reconciliation of business net income to consolidated net income attributable to equity holders of Sanofi</t>
  </si>
  <si>
    <t>Expenses arising from the impact of business combinations on inventories</t>
  </si>
  <si>
    <t>Other expenses related to business combinations</t>
  </si>
  <si>
    <r>
      <t>Tax effect of items listed above</t>
    </r>
    <r>
      <rPr>
        <sz val="10"/>
        <rFont val="Arial"/>
        <family val="2"/>
      </rPr>
      <t>:</t>
    </r>
  </si>
  <si>
    <t>Amortization &amp; impairment of intangible assets</t>
  </si>
  <si>
    <t xml:space="preserve">    Other tax effects</t>
  </si>
  <si>
    <t>Restructuring costs of associates and joint-ventures, and expenses arising from the impact of acquisitions on associates and joint-ventures</t>
  </si>
  <si>
    <t xml:space="preserve">Animal Health items </t>
  </si>
  <si>
    <t>Net income/(loss) of the exchanged/held-for-exchange Animal Health business</t>
  </si>
  <si>
    <t xml:space="preserve"> 2019</t>
  </si>
  <si>
    <t>Other items</t>
  </si>
  <si>
    <t>Changes in Working Capital</t>
  </si>
  <si>
    <t>Beginning of period</t>
  </si>
  <si>
    <t>Closing of net debt</t>
  </si>
  <si>
    <t>Acquisitions of property, plant and equipment and software</t>
  </si>
  <si>
    <t>Restructuring costs and similar items paid</t>
  </si>
  <si>
    <t xml:space="preserve">Issuance of Sanofi shares </t>
  </si>
  <si>
    <t>Acquisition of treasury shares</t>
  </si>
  <si>
    <t>Dividends paid to shareholders of Sanofi</t>
  </si>
  <si>
    <t>Net cash flow from the swap between BI- CHC and Sanofi Animal Health business</t>
  </si>
  <si>
    <t>Other non cash items</t>
  </si>
  <si>
    <t>Operating cash flow before change in working capital</t>
  </si>
  <si>
    <t xml:space="preserve">Free cash-flow </t>
  </si>
  <si>
    <r>
      <t>Free cash flow</t>
    </r>
    <r>
      <rPr>
        <b/>
        <vertAlign val="superscript"/>
        <sz val="12"/>
        <color theme="1"/>
        <rFont val="Arial"/>
        <family val="2"/>
      </rPr>
      <t xml:space="preserve"> </t>
    </r>
    <r>
      <rPr>
        <b/>
        <sz val="12"/>
        <color theme="1"/>
        <rFont val="Arial"/>
        <family val="2"/>
      </rPr>
      <t>before restructuring, acquisitions and disposals</t>
    </r>
  </si>
  <si>
    <t>Q1 2019</t>
  </si>
  <si>
    <t>Q1 2020</t>
  </si>
  <si>
    <t>2020</t>
  </si>
  <si>
    <r>
      <t>*</t>
    </r>
    <r>
      <rPr>
        <i/>
        <sz val="10"/>
        <color theme="0"/>
        <rFont val="Arial"/>
        <family val="2"/>
      </rPr>
      <t>**</t>
    </r>
    <r>
      <rPr>
        <i/>
        <sz val="10"/>
        <rFont val="Arial"/>
        <family val="2"/>
      </rPr>
      <t xml:space="preserve"> Net of tax.</t>
    </r>
  </si>
  <si>
    <r>
      <t>**</t>
    </r>
    <r>
      <rPr>
        <i/>
        <sz val="10"/>
        <color theme="0"/>
        <rFont val="Arial"/>
        <family val="2"/>
      </rPr>
      <t>*</t>
    </r>
    <r>
      <rPr>
        <i/>
        <sz val="10"/>
        <rFont val="Arial"/>
        <family val="2"/>
      </rPr>
      <t xml:space="preserve"> Determined on the basis of Business income before tax, associates, and non-controlling interests.</t>
    </r>
  </si>
  <si>
    <t>Business net income statement - Q1 2020</t>
  </si>
  <si>
    <t>First Quarter</t>
  </si>
  <si>
    <r>
      <t>Other tax items</t>
    </r>
    <r>
      <rPr>
        <vertAlign val="superscript"/>
        <sz val="10"/>
        <color theme="1"/>
        <rFont val="Arial"/>
        <family val="2"/>
      </rPr>
      <t xml:space="preserve"> </t>
    </r>
  </si>
  <si>
    <r>
      <t xml:space="preserve">IFRS earnings per share </t>
    </r>
    <r>
      <rPr>
        <b/>
        <vertAlign val="superscript"/>
        <sz val="12"/>
        <color theme="1"/>
        <rFont val="Arial"/>
        <family val="2"/>
      </rPr>
      <t xml:space="preserve">(5) </t>
    </r>
    <r>
      <rPr>
        <b/>
        <sz val="12"/>
        <color theme="1"/>
        <rFont val="Arial"/>
        <family val="2"/>
      </rPr>
      <t>(in euros)</t>
    </r>
  </si>
  <si>
    <r>
      <t xml:space="preserve">Q1 2019 </t>
    </r>
    <r>
      <rPr>
        <b/>
        <vertAlign val="superscript"/>
        <sz val="10"/>
        <rFont val="Arial"/>
        <family val="2"/>
      </rPr>
      <t>(1)</t>
    </r>
  </si>
  <si>
    <r>
      <t xml:space="preserve">Amortization of intangible assets </t>
    </r>
    <r>
      <rPr>
        <vertAlign val="superscript"/>
        <sz val="9"/>
        <color theme="1"/>
        <rFont val="Arial"/>
        <family val="2"/>
      </rPr>
      <t>(2)</t>
    </r>
  </si>
  <si>
    <r>
      <t xml:space="preserve">Impairment of intangible assets </t>
    </r>
    <r>
      <rPr>
        <vertAlign val="superscript"/>
        <sz val="10"/>
        <color theme="1"/>
        <rFont val="Arial"/>
        <family val="2"/>
      </rPr>
      <t>(3)</t>
    </r>
  </si>
  <si>
    <r>
      <t>Other gains and losses, and litigation</t>
    </r>
    <r>
      <rPr>
        <vertAlign val="superscript"/>
        <sz val="10"/>
        <color theme="1"/>
        <rFont val="Arial"/>
        <family val="2"/>
      </rPr>
      <t xml:space="preserve"> (4)</t>
    </r>
  </si>
  <si>
    <r>
      <t xml:space="preserve">Others </t>
    </r>
    <r>
      <rPr>
        <b/>
        <vertAlign val="superscript"/>
        <sz val="10"/>
        <rFont val="Arial"/>
        <family val="2"/>
      </rPr>
      <t>(2)</t>
    </r>
  </si>
  <si>
    <t>Antibodies Alliance</t>
  </si>
  <si>
    <t xml:space="preserve">Income &amp; Expense related to profit/loss sharing </t>
  </si>
  <si>
    <t>Reimbursement of development costs by Regeneron</t>
  </si>
  <si>
    <t>Regeneron commercial operating expenses reimbursment</t>
  </si>
  <si>
    <t>Total Antibodies Alliance</t>
  </si>
  <si>
    <t>Immuno-Oncology Alliance</t>
  </si>
  <si>
    <t>Total Immuno-Oncology Alliance</t>
  </si>
  <si>
    <t>Other Regeneron</t>
  </si>
  <si>
    <t>Total Regeneron Alliances</t>
  </si>
  <si>
    <t>Other current operating income net of expenses – Regeneron Alliances</t>
  </si>
  <si>
    <t>Total others related to Regeneron (mainly Zaltrap)</t>
  </si>
  <si>
    <t>*** Based on an average number of shares outstanding of 1,251.3 million in the first quarter of 2020 and 1,245.8 million in the first quarter of 2019.</t>
  </si>
  <si>
    <r>
      <rPr>
        <i/>
        <vertAlign val="superscript"/>
        <sz val="10"/>
        <rFont val="Arial"/>
        <family val="2"/>
      </rPr>
      <t>(2)</t>
    </r>
    <r>
      <rPr>
        <i/>
        <sz val="10"/>
        <rFont val="Arial"/>
        <family val="2"/>
      </rPr>
      <t xml:space="preserve"> Other includes the cost of global support functions (Finance, Human Resources, Information Solution &amp; Technologies, Sanofi Business Services, etc…).</t>
    </r>
  </si>
  <si>
    <r>
      <rPr>
        <vertAlign val="superscript"/>
        <sz val="10"/>
        <rFont val="Arial"/>
        <family val="2"/>
      </rPr>
      <t>(2)</t>
    </r>
    <r>
      <rPr>
        <sz val="10"/>
        <rFont val="Arial"/>
        <family val="2"/>
      </rPr>
      <t>  Of which related to amortization expense generated by the remeasurement of intangible assets as part of business combinations:  € 435                        million in the first quarter of 2020 and € 527 million in the first quarter of 2019.</t>
    </r>
  </si>
  <si>
    <r>
      <rPr>
        <vertAlign val="superscript"/>
        <sz val="10"/>
        <rFont val="Arial"/>
        <family val="2"/>
      </rPr>
      <t>(5) </t>
    </r>
    <r>
      <rPr>
        <sz val="10"/>
        <rFont val="Arial"/>
        <family val="2"/>
      </rPr>
      <t xml:space="preserve"> Based on an average number of shares outstanding of 1 251,3 million in the first quarter of 2020 and 1 245,8 million in the first quarter of 2019.</t>
    </r>
  </si>
  <si>
    <r>
      <rPr>
        <vertAlign val="superscript"/>
        <sz val="10"/>
        <rFont val="Arial"/>
        <family val="2"/>
      </rPr>
      <t>(4) </t>
    </r>
    <r>
      <rPr>
        <sz val="10"/>
        <rFont val="Arial"/>
        <family val="2"/>
      </rPr>
      <t xml:space="preserve"> In 2020, mainly pre-tax capital gain arising on the divestment of Seprafilm to Baxter according to the contract signe on November 26th 2019 and closed on February 14th 2020.</t>
    </r>
  </si>
  <si>
    <r>
      <t xml:space="preserve">Impairment of intangible assets </t>
    </r>
    <r>
      <rPr>
        <vertAlign val="superscript"/>
        <sz val="10"/>
        <color theme="1"/>
        <rFont val="Arial"/>
        <family val="2"/>
      </rPr>
      <t>(1)</t>
    </r>
  </si>
  <si>
    <r>
      <t xml:space="preserve">Other gains and losses, and litigation </t>
    </r>
    <r>
      <rPr>
        <vertAlign val="superscript"/>
        <sz val="10"/>
        <color theme="1"/>
        <rFont val="Arial"/>
        <family val="2"/>
      </rPr>
      <t>(2)</t>
    </r>
  </si>
  <si>
    <t>Depreciation &amp;amortization &amp; impairment of property, plant and equipment and software</t>
  </si>
  <si>
    <r>
      <t xml:space="preserve">Q1 2019 </t>
    </r>
    <r>
      <rPr>
        <b/>
        <vertAlign val="superscript"/>
        <sz val="12"/>
        <rFont val="Arial"/>
        <family val="2"/>
      </rPr>
      <t>(1)</t>
    </r>
  </si>
  <si>
    <r>
      <t>(2)</t>
    </r>
    <r>
      <rPr>
        <sz val="10"/>
        <color theme="1"/>
        <rFont val="Arial"/>
        <family val="2"/>
      </rPr>
      <t xml:space="preserve"> Free cash flow includes investments and divestments not exceeding a cap of €500 million per transaction.</t>
    </r>
  </si>
  <si>
    <r>
      <t>(3)</t>
    </r>
    <r>
      <rPr>
        <sz val="10"/>
        <color theme="1"/>
        <rFont val="Arial"/>
        <family val="2"/>
      </rPr>
      <t xml:space="preserve"> includes transactions that are abobe a cap of €500 million per transaction.</t>
    </r>
  </si>
  <si>
    <r>
      <t xml:space="preserve">Acquisitions of intangibles assets, investments and other long-term financials assets </t>
    </r>
    <r>
      <rPr>
        <vertAlign val="superscript"/>
        <sz val="10"/>
        <color theme="1"/>
        <rFont val="Arial"/>
        <family val="2"/>
      </rPr>
      <t>(2)</t>
    </r>
  </si>
  <si>
    <r>
      <t xml:space="preserve">Proceeds from disposals of property, plant and equipment, intangible assets and other non-current assets net of tax net of taxes </t>
    </r>
    <r>
      <rPr>
        <vertAlign val="superscript"/>
        <sz val="10"/>
        <color theme="1"/>
        <rFont val="Arial"/>
        <family val="2"/>
      </rPr>
      <t>(2)</t>
    </r>
  </si>
  <si>
    <r>
      <t xml:space="preserve">Acquisitions of investments in consolidated undertakings including assumed debt </t>
    </r>
    <r>
      <rPr>
        <vertAlign val="superscript"/>
        <sz val="10"/>
        <color theme="1"/>
        <rFont val="Arial"/>
        <family val="2"/>
      </rPr>
      <t>(3)</t>
    </r>
  </si>
  <si>
    <r>
      <t xml:space="preserve">Proceeds from Disposals of assets net of tax </t>
    </r>
    <r>
      <rPr>
        <vertAlign val="superscript"/>
        <sz val="10"/>
        <color theme="1"/>
        <rFont val="Arial"/>
        <family val="2"/>
      </rPr>
      <t>(3)</t>
    </r>
  </si>
  <si>
    <r>
      <rPr>
        <i/>
        <vertAlign val="superscript"/>
        <sz val="10"/>
        <rFont val="Arial"/>
        <family val="2"/>
      </rPr>
      <t xml:space="preserve">(1) </t>
    </r>
    <r>
      <rPr>
        <i/>
        <sz val="10"/>
        <rFont val="Arial"/>
        <family val="2"/>
      </rPr>
      <t>In 2019, Change of presentation according to the Group new management reporting 2020 and including the Impact of lease standard IFRS 16, effective January 1, 2019, in order to be reported under IFRS 16  and related interpretations for comparison purposes.</t>
    </r>
  </si>
  <si>
    <r>
      <rPr>
        <vertAlign val="superscript"/>
        <sz val="10"/>
        <rFont val="Arial"/>
        <family val="2"/>
      </rPr>
      <t xml:space="preserve">(1)  </t>
    </r>
    <r>
      <rPr>
        <sz val="10"/>
        <rFont val="Arial"/>
        <family val="2"/>
      </rPr>
      <t>Business net income 2019 represented including the Impact of lease standard IFRS 16, effective January 1, 2019, in order to be reported under IFRS 16  and related interpretations for comparison purposes.</t>
    </r>
  </si>
  <si>
    <r>
      <rPr>
        <vertAlign val="superscript"/>
        <sz val="10"/>
        <rFont val="Arial"/>
        <family val="2"/>
      </rPr>
      <t>(3)</t>
    </r>
    <r>
      <rPr>
        <sz val="10"/>
        <rFont val="Arial"/>
        <family val="2"/>
      </rPr>
      <t>   In 2020, mainly related to the termination of several Diabetes R&amp;D programs and collaborations agreements as part of Group Strategy announced in December 2019.</t>
    </r>
  </si>
  <si>
    <r>
      <rPr>
        <vertAlign val="superscript"/>
        <sz val="10"/>
        <rFont val="Arial"/>
        <family val="2"/>
      </rPr>
      <t>(1)</t>
    </r>
    <r>
      <rPr>
        <sz val="10"/>
        <rFont val="Arial"/>
        <family val="2"/>
      </rPr>
      <t>   In 2020, mainly related to the termination of several Diabetes R&amp;D programs and collaborations agreements as part of Group Strategy announced in December 2019.</t>
    </r>
  </si>
  <si>
    <t>Acquisitions of treasury shares</t>
  </si>
  <si>
    <r>
      <rPr>
        <vertAlign val="superscript"/>
        <sz val="10"/>
        <rFont val="Arial"/>
        <family val="2"/>
      </rPr>
      <t>(2) </t>
    </r>
    <r>
      <rPr>
        <sz val="10"/>
        <rFont val="Arial"/>
        <family val="2"/>
      </rPr>
      <t xml:space="preserve"> In 2020, mainly pre-tax capital gain arising on the divestment of Seprafilm to Baxter according to the contract signed on November 26th 2019 and closed on February 14th 2020.</t>
    </r>
  </si>
  <si>
    <r>
      <rPr>
        <vertAlign val="superscript"/>
        <sz val="10"/>
        <rFont val="Arial"/>
        <family val="2"/>
      </rPr>
      <t>(1)</t>
    </r>
    <r>
      <rPr>
        <sz val="10"/>
        <rFont val="Arial"/>
        <family val="2"/>
      </rPr>
      <t xml:space="preserve"> Including the Impact of lease standard IFRS 16, effective January 1, 2019, in order to be reported under IFRS 16 and related interpretations for comparison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</si>
</sst>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quot;£&quot;* #,##0.00_-;\-&quot;£&quot;* #,##0.00_-;_-&quot;£&quot;* &quot;-&quot;??_-;_-@_-"/>
    <numFmt numFmtId="166" formatCode="#,##0&quot; &quot;;\(#,##0\)"/>
    <numFmt numFmtId="167" formatCode="#,##0;\(#,##0\)"/>
    <numFmt numFmtId="168" formatCode="#,##0.00;\(#,##0.00\)"/>
    <numFmt numFmtId="169" formatCode="_-* #,##0.00\ _D_M_-;\-* #,##0.00\ _D_M_-;_-* &quot;-&quot;??\ _D_M_-;_-@_-"/>
    <numFmt numFmtId="170" formatCode="_-* #,##0\ _D_M_-;\-* #,##0\ _D_M_-;_-* &quot;-&quot;\ _D_M_-;_-@_-"/>
    <numFmt numFmtId="171" formatCode="_-* #,##0\ &quot;DM&quot;_-;\-* #,##0\ &quot;DM&quot;_-;_-* &quot;-&quot;\ &quot;DM&quot;_-;_-@_-"/>
    <numFmt numFmtId="172" formatCode="_-* #,##0.00\ &quot;DM&quot;_-;\-* #,##0.00\ &quot;DM&quot;_-;_-* &quot;-&quot;??\ &quot;DM&quot;_-;_-@_-"/>
    <numFmt numFmtId="173" formatCode="#,##0;\(#,##0\);&quot;-&quot;"/>
    <numFmt numFmtId="174" formatCode="#,##0.000;\(#,##0.000\)"/>
    <numFmt numFmtId="175" formatCode="0.0%"/>
    <numFmt numFmtId="176" formatCode="##,##0.0%;\ \(####0.0%\);\ \-"/>
    <numFmt numFmtId="177" formatCode="#,##0.0;\(#,##0.0\);&quot;-&quot;"/>
    <numFmt numFmtId="178" formatCode="_-* #,##0\ _€_-;\-* #,##0\ _€_-;_-* &quot;-&quot;??\ _€_-;_-@_-"/>
    <numFmt numFmtId="179" formatCode="#,##0;\(#,##0\);\-"/>
    <numFmt numFmtId="180" formatCode="#,##0.0;\(#,##0.0\);\-"/>
    <numFmt numFmtId="181" formatCode="#,##0_);\(#,##0\);\–_)"/>
    <numFmt numFmtId="182" formatCode="#,##0&quot; &quot;;\(#,##0\);\-"/>
    <numFmt numFmtId="183" formatCode="_(&quot;£&quot;* #,##0.00_);_(&quot;£&quot;* \(#,##0.00\);_(&quot;£&quot;* &quot;-&quot;??_);_(@_)"/>
    <numFmt numFmtId="184" formatCode="_(&quot;£&quot;* #,##0_);_(&quot;£&quot;* \(#,##0\);_(&quot;£&quot;* &quot;-&quot;_);_(@_)"/>
    <numFmt numFmtId="185" formatCode="#,##0.00;\(#,##0.00\);\-"/>
    <numFmt numFmtId="186" formatCode="0.00000"/>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9"/>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9"/>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sz val="9"/>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b/>
      <sz val="26"/>
      <color indexed="16"/>
      <name val="Arial"/>
      <family val="2"/>
    </font>
    <font>
      <vertAlign val="superscript"/>
      <sz val="9"/>
      <name val="Arial"/>
      <family val="2"/>
    </font>
    <font>
      <sz val="11"/>
      <color theme="0"/>
      <name val="Calibri"/>
      <family val="2"/>
      <scheme val="minor"/>
    </font>
    <font>
      <b/>
      <sz val="11"/>
      <color rgb="FFFA7D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b/>
      <sz val="9"/>
      <color indexed="62"/>
      <name val="Arial"/>
      <family val="2"/>
    </font>
    <font>
      <b/>
      <sz val="9"/>
      <color indexed="20"/>
      <name val="Arial"/>
      <family val="2"/>
    </font>
    <font>
      <sz val="9"/>
      <color rgb="FFFF0000"/>
      <name val="Arial"/>
      <family val="2"/>
    </font>
    <font>
      <b/>
      <vertAlign val="superscript"/>
      <sz val="10"/>
      <color theme="1"/>
      <name val="Arial"/>
      <family val="2"/>
    </font>
    <font>
      <i/>
      <sz val="9"/>
      <name val="Arial"/>
      <family val="2"/>
    </font>
    <font>
      <vertAlign val="superscript"/>
      <sz val="10"/>
      <name val="Arial"/>
      <family val="2"/>
    </font>
    <font>
      <b/>
      <vertAlign val="superscript"/>
      <sz val="10"/>
      <name val="Arial"/>
      <family val="2"/>
    </font>
    <font>
      <i/>
      <sz val="10"/>
      <color theme="0"/>
      <name val="Arial"/>
      <family val="2"/>
    </font>
    <font>
      <i/>
      <vertAlign val="superscript"/>
      <sz val="10"/>
      <name val="Arial"/>
      <family val="2"/>
    </font>
    <font>
      <i/>
      <sz val="10"/>
      <color rgb="FFFF0000"/>
      <name val="Arial"/>
      <family val="2"/>
    </font>
    <font>
      <b/>
      <sz val="9"/>
      <color rgb="FF000000"/>
      <name val="Arial"/>
      <family val="2"/>
    </font>
    <font>
      <sz val="9"/>
      <color rgb="FF000000"/>
      <name val="Arial"/>
      <family val="2"/>
    </font>
    <font>
      <sz val="8"/>
      <name val="Calibri"/>
      <family val="2"/>
      <scheme val="minor"/>
    </font>
    <font>
      <sz val="8"/>
      <color rgb="FFFF0000"/>
      <name val="Calibri"/>
      <family val="2"/>
      <scheme val="minor"/>
    </font>
    <font>
      <sz val="11"/>
      <name val="Calibri"/>
      <family val="2"/>
      <scheme val="minor"/>
    </font>
    <font>
      <b/>
      <sz val="11"/>
      <color theme="1"/>
      <name val="Calibri"/>
      <family val="2"/>
      <scheme val="minor"/>
    </font>
    <font>
      <b/>
      <sz val="10"/>
      <color rgb="FF000000"/>
      <name val="Arial"/>
      <family val="2"/>
    </font>
    <font>
      <sz val="10"/>
      <color rgb="FF000000"/>
      <name val="Arial"/>
      <family val="2"/>
    </font>
    <font>
      <b/>
      <vertAlign val="superscript"/>
      <sz val="12"/>
      <name val="Arial"/>
      <family val="2"/>
    </font>
  </fonts>
  <fills count="5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26"/>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FFCC99"/>
      </patternFill>
    </fill>
    <fill>
      <patternFill patternType="solid">
        <fgColor rgb="FFFFFFCC"/>
      </patternFill>
    </fill>
    <fill>
      <patternFill patternType="solid">
        <fgColor rgb="FFFFFFFF"/>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119">
    <xf numFmtId="0" fontId="0" fillId="0" borderId="0"/>
    <xf numFmtId="0" fontId="4" fillId="0" borderId="0"/>
    <xf numFmtId="0" fontId="5" fillId="2" borderId="0"/>
    <xf numFmtId="0" fontId="6" fillId="3" borderId="0"/>
    <xf numFmtId="0" fontId="7" fillId="4" borderId="0"/>
    <xf numFmtId="0" fontId="8" fillId="5" borderId="0"/>
    <xf numFmtId="0" fontId="9" fillId="0" borderId="0"/>
    <xf numFmtId="0" fontId="10" fillId="0" borderId="0"/>
    <xf numFmtId="0" fontId="11" fillId="0" borderId="0"/>
    <xf numFmtId="4" fontId="5" fillId="6" borderId="0"/>
    <xf numFmtId="0" fontId="12" fillId="7" borderId="0"/>
    <xf numFmtId="0" fontId="5" fillId="2" borderId="0"/>
    <xf numFmtId="0" fontId="6" fillId="3" borderId="0"/>
    <xf numFmtId="0" fontId="7" fillId="4" borderId="0"/>
    <xf numFmtId="0" fontId="8" fillId="5" borderId="0"/>
    <xf numFmtId="0" fontId="9" fillId="0" borderId="0"/>
    <xf numFmtId="0" fontId="10" fillId="0" borderId="0"/>
    <xf numFmtId="0" fontId="11" fillId="0" borderId="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35" fillId="0" borderId="0" applyNumberFormat="0" applyFill="0" applyBorder="0" applyAlignment="0" applyProtection="0"/>
    <xf numFmtId="170" fontId="4" fillId="0" borderId="0" applyFont="0" applyFill="0" applyBorder="0" applyAlignment="0" applyProtection="0"/>
    <xf numFmtId="169" fontId="4" fillId="0" borderId="0" applyFont="0" applyFill="0" applyBorder="0" applyAlignment="0" applyProtection="0"/>
    <xf numFmtId="0" fontId="14" fillId="18" borderId="0" applyNumberFormat="0" applyBorder="0" applyAlignment="0" applyProtection="0"/>
    <xf numFmtId="38" fontId="36" fillId="0" borderId="0"/>
    <xf numFmtId="38" fontId="37" fillId="0" borderId="0"/>
    <xf numFmtId="38" fontId="38" fillId="0" borderId="0"/>
    <xf numFmtId="38" fontId="39" fillId="0" borderId="0"/>
    <xf numFmtId="0" fontId="33" fillId="0" borderId="0"/>
    <xf numFmtId="0" fontId="33" fillId="0" borderId="0"/>
    <xf numFmtId="0" fontId="15" fillId="0" borderId="0"/>
    <xf numFmtId="0" fontId="16" fillId="10" borderId="0" applyNumberFormat="0" applyBorder="0" applyAlignment="0" applyProtection="0"/>
    <xf numFmtId="0" fontId="40" fillId="0" borderId="0"/>
    <xf numFmtId="0" fontId="4" fillId="0" borderId="0"/>
    <xf numFmtId="4" fontId="17" fillId="19" borderId="2" applyNumberFormat="0" applyProtection="0">
      <alignment vertical="center"/>
    </xf>
    <xf numFmtId="4" fontId="18" fillId="20" borderId="2" applyNumberFormat="0" applyProtection="0">
      <alignment horizontal="left" vertical="center" indent="1"/>
    </xf>
    <xf numFmtId="4" fontId="19" fillId="21" borderId="2" applyNumberFormat="0" applyProtection="0">
      <alignment horizontal="left" vertical="center" indent="1"/>
    </xf>
    <xf numFmtId="4" fontId="20" fillId="22" borderId="2" applyNumberFormat="0" applyProtection="0">
      <alignment horizontal="left" vertical="center" indent="1"/>
    </xf>
    <xf numFmtId="4" fontId="20" fillId="11" borderId="2" applyNumberFormat="0" applyProtection="0">
      <alignment horizontal="left" vertical="center" indent="1"/>
    </xf>
    <xf numFmtId="4" fontId="21" fillId="0" borderId="0" applyNumberFormat="0" applyProtection="0">
      <alignment horizontal="left" vertical="center" indent="1"/>
    </xf>
    <xf numFmtId="4" fontId="19" fillId="21" borderId="2" applyNumberFormat="0" applyProtection="0">
      <alignment horizontal="left" vertical="center" indent="1"/>
    </xf>
    <xf numFmtId="4" fontId="22" fillId="23" borderId="2" applyNumberFormat="0" applyProtection="0">
      <alignment vertical="center"/>
    </xf>
    <xf numFmtId="4" fontId="17" fillId="24" borderId="3" applyNumberFormat="0" applyProtection="0">
      <alignment horizontal="left" vertical="center" indent="1"/>
    </xf>
    <xf numFmtId="4" fontId="23" fillId="16" borderId="2" applyNumberFormat="0" applyProtection="0">
      <alignment horizontal="left" indent="1"/>
    </xf>
    <xf numFmtId="0" fontId="24" fillId="8" borderId="0" applyNumberFormat="0" applyBorder="0" applyAlignment="0" applyProtection="0"/>
    <xf numFmtId="0" fontId="25" fillId="17" borderId="4" applyNumberFormat="0" applyAlignment="0" applyProtection="0"/>
    <xf numFmtId="0" fontId="5" fillId="0" borderId="0"/>
    <xf numFmtId="0" fontId="26" fillId="0" borderId="0" applyNumberFormat="0" applyFill="0" applyBorder="0" applyAlignment="0" applyProtection="0"/>
    <xf numFmtId="0" fontId="2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25" fillId="0" borderId="8" applyNumberFormat="0" applyFill="0" applyAlignment="0" applyProtection="0"/>
    <xf numFmtId="0" fontId="31" fillId="25" borderId="9" applyNumberFormat="0" applyAlignment="0" applyProtection="0"/>
    <xf numFmtId="171" fontId="4" fillId="0" borderId="0" applyFont="0" applyFill="0" applyBorder="0" applyAlignment="0" applyProtection="0"/>
    <xf numFmtId="172" fontId="4" fillId="0" borderId="0" applyFont="0" applyFill="0" applyBorder="0" applyAlignment="0" applyProtection="0"/>
    <xf numFmtId="9" fontId="4" fillId="0" borderId="0" applyFont="0" applyFill="0" applyBorder="0" applyAlignment="0" applyProtection="0"/>
    <xf numFmtId="0" fontId="4" fillId="0" borderId="0"/>
    <xf numFmtId="0" fontId="60" fillId="0" borderId="0"/>
    <xf numFmtId="0" fontId="4" fillId="2" borderId="0"/>
    <xf numFmtId="4" fontId="4" fillId="6" borderId="0"/>
    <xf numFmtId="0" fontId="4" fillId="2" borderId="0"/>
    <xf numFmtId="0" fontId="60" fillId="9" borderId="1" applyNumberFormat="0" applyFont="0" applyAlignment="0" applyProtection="0"/>
    <xf numFmtId="0" fontId="36" fillId="0" borderId="0"/>
    <xf numFmtId="0" fontId="37" fillId="0" borderId="0"/>
    <xf numFmtId="0" fontId="38" fillId="0" borderId="0"/>
    <xf numFmtId="0" fontId="39" fillId="0" borderId="0"/>
    <xf numFmtId="0" fontId="4" fillId="0" borderId="0"/>
    <xf numFmtId="9" fontId="60" fillId="0" borderId="0" applyFont="0" applyFill="0" applyBorder="0" applyAlignment="0" applyProtection="0"/>
    <xf numFmtId="43" fontId="4" fillId="0" borderId="0" applyFont="0" applyFill="0" applyBorder="0" applyAlignment="0" applyProtection="0"/>
    <xf numFmtId="0" fontId="4" fillId="0" borderId="0"/>
    <xf numFmtId="0" fontId="4" fillId="9" borderId="1" applyNumberFormat="0" applyFont="0" applyAlignment="0" applyProtection="0"/>
    <xf numFmtId="9" fontId="4" fillId="0" borderId="0" applyFont="0" applyFill="0" applyBorder="0" applyAlignment="0" applyProtection="0"/>
    <xf numFmtId="43" fontId="63" fillId="0" borderId="0" applyFont="0" applyFill="0" applyBorder="0" applyAlignment="0" applyProtection="0"/>
    <xf numFmtId="0" fontId="3" fillId="0" borderId="0"/>
    <xf numFmtId="0" fontId="4"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applyNumberFormat="0" applyFont="0" applyFill="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4" fillId="48" borderId="11" applyNumberFormat="0" applyAlignment="0" applyProtection="0"/>
    <xf numFmtId="164" fontId="4" fillId="0" borderId="0" applyFont="0" applyFill="0" applyBorder="0" applyAlignment="0" applyProtection="0"/>
    <xf numFmtId="183" fontId="4" fillId="0" borderId="0" applyFont="0" applyFill="0" applyBorder="0" applyAlignment="0" applyProtection="0"/>
    <xf numFmtId="184" fontId="4" fillId="0" borderId="0" applyFont="0" applyFill="0" applyBorder="0" applyAlignment="0" applyProtection="0"/>
    <xf numFmtId="0" fontId="75" fillId="49" borderId="11" applyNumberFormat="0" applyAlignment="0" applyProtection="0"/>
    <xf numFmtId="0" fontId="76" fillId="0" borderId="12" applyNumberFormat="0" applyFill="0" applyAlignment="0" applyProtection="0"/>
    <xf numFmtId="0" fontId="2" fillId="50" borderId="13" applyNumberFormat="0" applyFont="0" applyAlignment="0" applyProtection="0"/>
    <xf numFmtId="0" fontId="77" fillId="0" borderId="0" applyNumberFormat="0" applyFill="0" applyBorder="0" applyAlignment="0" applyProtection="0"/>
    <xf numFmtId="0" fontId="1" fillId="0" borderId="0"/>
    <xf numFmtId="0" fontId="1" fillId="0" borderId="0"/>
    <xf numFmtId="0" fontId="4" fillId="0" borderId="0"/>
    <xf numFmtId="0" fontId="1" fillId="0" borderId="0"/>
  </cellStyleXfs>
  <cellXfs count="270">
    <xf numFmtId="0" fontId="0" fillId="0" borderId="0" xfId="0"/>
    <xf numFmtId="167" fontId="15" fillId="23" borderId="0" xfId="34" applyNumberFormat="1" applyFill="1"/>
    <xf numFmtId="0" fontId="12" fillId="23" borderId="0" xfId="34" applyFont="1" applyFill="1"/>
    <xf numFmtId="0" fontId="45" fillId="23" borderId="0" xfId="34" applyFont="1" applyFill="1"/>
    <xf numFmtId="0" fontId="42" fillId="23" borderId="0" xfId="34" applyFont="1" applyFill="1" applyAlignment="1">
      <alignment vertical="center"/>
    </xf>
    <xf numFmtId="17" fontId="41" fillId="23" borderId="0" xfId="34" applyNumberFormat="1" applyFont="1" applyFill="1" applyBorder="1" applyAlignment="1">
      <alignment horizontal="left"/>
    </xf>
    <xf numFmtId="0" fontId="44" fillId="23" borderId="0" xfId="34" applyFont="1" applyFill="1" applyBorder="1"/>
    <xf numFmtId="0" fontId="42" fillId="23" borderId="0" xfId="34" applyFont="1" applyFill="1"/>
    <xf numFmtId="0" fontId="46" fillId="23" borderId="0" xfId="34" quotePrefix="1" applyFont="1" applyFill="1"/>
    <xf numFmtId="0" fontId="5" fillId="23" borderId="0" xfId="0" applyFont="1" applyFill="1"/>
    <xf numFmtId="49" fontId="47" fillId="23" borderId="0" xfId="0" applyNumberFormat="1" applyFont="1" applyFill="1" applyBorder="1" applyAlignment="1">
      <alignment vertical="top"/>
    </xf>
    <xf numFmtId="0" fontId="5" fillId="23" borderId="0" xfId="0" applyFont="1" applyFill="1" applyAlignment="1">
      <alignment vertical="center"/>
    </xf>
    <xf numFmtId="167" fontId="5" fillId="23" borderId="0" xfId="0" applyNumberFormat="1" applyFont="1" applyFill="1" applyAlignment="1">
      <alignment vertical="center"/>
    </xf>
    <xf numFmtId="0" fontId="49" fillId="23" borderId="0" xfId="34" applyFont="1" applyFill="1" applyAlignment="1">
      <alignment vertical="center"/>
    </xf>
    <xf numFmtId="0" fontId="55" fillId="28" borderId="0" xfId="0" applyFont="1" applyFill="1" applyBorder="1" applyAlignment="1">
      <alignment horizontal="justify" wrapText="1"/>
    </xf>
    <xf numFmtId="0" fontId="56" fillId="28" borderId="0" xfId="0" applyFont="1" applyFill="1" applyBorder="1" applyAlignment="1">
      <alignment vertical="top" wrapText="1"/>
    </xf>
    <xf numFmtId="0" fontId="55" fillId="23" borderId="0" xfId="0" applyFont="1" applyFill="1" applyBorder="1" applyAlignment="1">
      <alignment vertical="center"/>
    </xf>
    <xf numFmtId="0" fontId="51" fillId="23" borderId="0" xfId="0" applyFont="1" applyFill="1" applyBorder="1" applyAlignment="1">
      <alignment horizontal="left" vertical="center" indent="1"/>
    </xf>
    <xf numFmtId="0" fontId="55" fillId="23" borderId="0" xfId="0" applyFont="1" applyFill="1" applyBorder="1" applyAlignment="1">
      <alignment vertical="top"/>
    </xf>
    <xf numFmtId="0" fontId="55" fillId="23" borderId="0" xfId="0" applyFont="1" applyFill="1" applyBorder="1" applyAlignment="1">
      <alignment vertical="center" wrapText="1"/>
    </xf>
    <xf numFmtId="0" fontId="55" fillId="29" borderId="0" xfId="0" applyFont="1" applyFill="1" applyBorder="1" applyAlignment="1">
      <alignment vertical="center"/>
    </xf>
    <xf numFmtId="0" fontId="50" fillId="28" borderId="0" xfId="34" applyFont="1" applyFill="1" applyBorder="1" applyAlignment="1">
      <alignment vertical="center"/>
    </xf>
    <xf numFmtId="0" fontId="51" fillId="23" borderId="0" xfId="34" applyFont="1" applyFill="1" applyBorder="1" applyAlignment="1">
      <alignment vertical="center" wrapText="1"/>
    </xf>
    <xf numFmtId="0" fontId="57" fillId="23" borderId="0" xfId="34" applyFont="1" applyFill="1" applyBorder="1" applyAlignment="1">
      <alignment vertical="center" wrapText="1"/>
    </xf>
    <xf numFmtId="0" fontId="57" fillId="29" borderId="0" xfId="34" applyFont="1" applyFill="1" applyBorder="1" applyAlignment="1">
      <alignment vertical="center" wrapText="1"/>
    </xf>
    <xf numFmtId="3" fontId="49" fillId="23" borderId="0" xfId="34" applyNumberFormat="1" applyFont="1" applyFill="1" applyAlignment="1">
      <alignment vertical="center"/>
    </xf>
    <xf numFmtId="0" fontId="59" fillId="23" borderId="0" xfId="0" applyFont="1" applyFill="1"/>
    <xf numFmtId="17" fontId="34" fillId="28" borderId="0" xfId="34" applyNumberFormat="1" applyFont="1" applyFill="1" applyBorder="1" applyAlignment="1">
      <alignment horizontal="center" vertical="center" wrapText="1"/>
    </xf>
    <xf numFmtId="0" fontId="15" fillId="23" borderId="0" xfId="34" applyFill="1"/>
    <xf numFmtId="0" fontId="48" fillId="23" borderId="0" xfId="0" applyFont="1" applyFill="1" applyBorder="1"/>
    <xf numFmtId="174" fontId="50" fillId="23" borderId="0" xfId="34" applyNumberFormat="1" applyFont="1" applyFill="1" applyBorder="1" applyAlignment="1">
      <alignment vertical="center"/>
    </xf>
    <xf numFmtId="167" fontId="51" fillId="23" borderId="0" xfId="37" applyNumberFormat="1" applyFont="1" applyFill="1" applyBorder="1" applyAlignment="1">
      <alignment vertical="center"/>
    </xf>
    <xf numFmtId="0" fontId="51" fillId="23" borderId="0" xfId="34" applyFont="1" applyFill="1" applyBorder="1" applyAlignment="1">
      <alignment horizontal="right" vertical="center" wrapText="1"/>
    </xf>
    <xf numFmtId="167" fontId="54" fillId="23" borderId="0" xfId="37" applyNumberFormat="1" applyFont="1" applyFill="1" applyBorder="1" applyAlignment="1">
      <alignment vertical="center"/>
    </xf>
    <xf numFmtId="167" fontId="52" fillId="23" borderId="0" xfId="37" applyNumberFormat="1" applyFont="1" applyFill="1" applyBorder="1" applyAlignment="1">
      <alignment vertical="center"/>
    </xf>
    <xf numFmtId="175" fontId="34" fillId="29" borderId="0" xfId="61" applyNumberFormat="1" applyFont="1" applyFill="1" applyBorder="1" applyAlignment="1">
      <alignment horizontal="right" vertical="center"/>
    </xf>
    <xf numFmtId="0" fontId="55" fillId="29" borderId="0" xfId="0" applyFont="1" applyFill="1" applyBorder="1" applyAlignment="1">
      <alignment vertical="center" wrapText="1"/>
    </xf>
    <xf numFmtId="0" fontId="5" fillId="26" borderId="0" xfId="0" applyFont="1" applyFill="1"/>
    <xf numFmtId="0" fontId="51" fillId="26" borderId="0" xfId="34" applyFont="1" applyFill="1" applyBorder="1" applyAlignment="1">
      <alignment vertical="center" wrapText="1"/>
    </xf>
    <xf numFmtId="0" fontId="4" fillId="23" borderId="0" xfId="0" applyFont="1" applyFill="1"/>
    <xf numFmtId="0" fontId="52" fillId="23" borderId="0" xfId="34" applyFont="1" applyFill="1" applyBorder="1" applyAlignment="1">
      <alignment horizontal="left" vertical="center" wrapText="1" indent="1"/>
    </xf>
    <xf numFmtId="0" fontId="4" fillId="23" borderId="0" xfId="80" applyFill="1" applyProtection="1">
      <protection locked="0"/>
    </xf>
    <xf numFmtId="0" fontId="12" fillId="23" borderId="0" xfId="80" applyFont="1" applyFill="1" applyAlignment="1" applyProtection="1">
      <alignment horizontal="right" vertical="center"/>
      <protection locked="0"/>
    </xf>
    <xf numFmtId="0" fontId="12" fillId="23" borderId="0" xfId="80" applyFont="1" applyFill="1" applyAlignment="1" applyProtection="1">
      <alignment horizontal="right"/>
      <protection locked="0"/>
    </xf>
    <xf numFmtId="0" fontId="43" fillId="23" borderId="0" xfId="34" applyFont="1" applyFill="1" applyBorder="1" applyAlignment="1">
      <alignment vertical="center" wrapText="1"/>
    </xf>
    <xf numFmtId="0" fontId="4" fillId="23" borderId="0" xfId="34" applyFont="1" applyFill="1"/>
    <xf numFmtId="2" fontId="5" fillId="23" borderId="0" xfId="0" applyNumberFormat="1" applyFont="1" applyFill="1" applyAlignment="1">
      <alignment vertical="center"/>
    </xf>
    <xf numFmtId="0" fontId="4" fillId="26" borderId="0" xfId="0" applyFont="1" applyFill="1" applyAlignment="1">
      <alignment vertical="center"/>
    </xf>
    <xf numFmtId="0" fontId="4" fillId="23" borderId="0" xfId="86" applyFill="1"/>
    <xf numFmtId="0" fontId="72" fillId="26" borderId="0" xfId="0" applyFont="1" applyFill="1" applyAlignment="1">
      <alignment horizontal="justify" vertical="center"/>
    </xf>
    <xf numFmtId="0" fontId="4" fillId="23" borderId="0" xfId="86" applyFill="1" applyAlignment="1">
      <alignment vertical="center"/>
    </xf>
    <xf numFmtId="0" fontId="4" fillId="26" borderId="0" xfId="86" applyFill="1"/>
    <xf numFmtId="179" fontId="54" fillId="27" borderId="0" xfId="34" applyNumberFormat="1" applyFont="1" applyFill="1" applyBorder="1" applyAlignment="1">
      <alignment horizontal="right" vertical="center"/>
    </xf>
    <xf numFmtId="179" fontId="54" fillId="26" borderId="0" xfId="34" applyNumberFormat="1" applyFont="1" applyFill="1" applyBorder="1" applyAlignment="1">
      <alignment horizontal="right" vertical="center"/>
    </xf>
    <xf numFmtId="0" fontId="78" fillId="23" borderId="0" xfId="34" applyFont="1" applyFill="1" applyBorder="1" applyAlignment="1">
      <alignment vertical="center" wrapText="1"/>
    </xf>
    <xf numFmtId="49" fontId="79" fillId="23" borderId="0" xfId="0" applyNumberFormat="1" applyFont="1" applyFill="1" applyBorder="1" applyAlignment="1">
      <alignment vertical="top"/>
    </xf>
    <xf numFmtId="0" fontId="80" fillId="23" borderId="0" xfId="0" applyFont="1" applyFill="1" applyBorder="1"/>
    <xf numFmtId="0" fontId="65" fillId="23" borderId="0" xfId="0" applyFont="1" applyFill="1" applyBorder="1"/>
    <xf numFmtId="0" fontId="65" fillId="23" borderId="0" xfId="0" applyFont="1" applyFill="1"/>
    <xf numFmtId="166" fontId="65" fillId="23" borderId="0" xfId="0" applyNumberFormat="1" applyFont="1" applyFill="1"/>
    <xf numFmtId="0" fontId="65" fillId="26" borderId="0" xfId="0" applyFont="1" applyFill="1" applyAlignment="1">
      <alignment vertical="center"/>
    </xf>
    <xf numFmtId="0" fontId="65" fillId="26" borderId="0" xfId="0" applyFont="1" applyFill="1"/>
    <xf numFmtId="2" fontId="65" fillId="23" borderId="0" xfId="0" applyNumberFormat="1" applyFont="1" applyFill="1"/>
    <xf numFmtId="0" fontId="72" fillId="23" borderId="0" xfId="0" applyFont="1" applyFill="1"/>
    <xf numFmtId="0" fontId="81" fillId="28" borderId="0" xfId="34" quotePrefix="1" applyFont="1" applyFill="1" applyBorder="1" applyAlignment="1">
      <alignment vertical="center"/>
    </xf>
    <xf numFmtId="179" fontId="50" fillId="27" borderId="0" xfId="34" applyNumberFormat="1" applyFont="1" applyFill="1" applyBorder="1" applyAlignment="1">
      <alignment vertical="center"/>
    </xf>
    <xf numFmtId="179" fontId="50" fillId="26" borderId="0" xfId="34" applyNumberFormat="1" applyFont="1" applyFill="1" applyBorder="1" applyAlignment="1">
      <alignment vertical="center"/>
    </xf>
    <xf numFmtId="176" fontId="62" fillId="26" borderId="0" xfId="61" applyNumberFormat="1" applyFont="1" applyFill="1" applyBorder="1" applyAlignment="1">
      <alignment horizontal="right" vertical="center"/>
    </xf>
    <xf numFmtId="179" fontId="42" fillId="23" borderId="0" xfId="34" applyNumberFormat="1" applyFont="1" applyFill="1" applyAlignment="1">
      <alignment vertical="center"/>
    </xf>
    <xf numFmtId="179" fontId="4" fillId="27" borderId="0" xfId="87" applyNumberFormat="1" applyFont="1" applyFill="1" applyBorder="1" applyAlignment="1">
      <alignment horizontal="right" vertical="center" wrapText="1"/>
    </xf>
    <xf numFmtId="179" fontId="4" fillId="26" borderId="0" xfId="87" applyNumberFormat="1" applyFont="1" applyFill="1" applyBorder="1" applyAlignment="1">
      <alignment horizontal="right" vertical="center" wrapText="1"/>
    </xf>
    <xf numFmtId="0" fontId="4" fillId="0" borderId="0" xfId="0" applyFont="1" applyAlignment="1">
      <alignment vertical="center" wrapText="1"/>
    </xf>
    <xf numFmtId="167" fontId="54" fillId="23" borderId="0" xfId="37" applyNumberFormat="1" applyFont="1" applyFill="1" applyBorder="1" applyAlignment="1">
      <alignment horizontal="right" vertical="center"/>
    </xf>
    <xf numFmtId="0" fontId="82" fillId="0" borderId="0" xfId="0" applyFont="1" applyAlignment="1">
      <alignment vertical="center" wrapText="1"/>
    </xf>
    <xf numFmtId="167" fontId="54" fillId="23" borderId="0" xfId="34" applyNumberFormat="1" applyFont="1" applyFill="1" applyBorder="1" applyAlignment="1">
      <alignment horizontal="right"/>
    </xf>
    <xf numFmtId="167" fontId="52" fillId="26" borderId="0" xfId="37" applyNumberFormat="1" applyFont="1" applyFill="1" applyBorder="1" applyAlignment="1">
      <alignment vertical="center"/>
    </xf>
    <xf numFmtId="0" fontId="57" fillId="23" borderId="0" xfId="34" applyFont="1" applyFill="1" applyBorder="1" applyAlignment="1">
      <alignment vertical="center"/>
    </xf>
    <xf numFmtId="185" fontId="50" fillId="29" borderId="0" xfId="34" applyNumberFormat="1" applyFont="1" applyFill="1" applyBorder="1" applyAlignment="1">
      <alignment vertical="center"/>
    </xf>
    <xf numFmtId="0" fontId="42" fillId="29" borderId="0" xfId="34" applyFont="1" applyFill="1" applyAlignment="1">
      <alignment vertical="center"/>
    </xf>
    <xf numFmtId="0" fontId="15" fillId="23" borderId="0" xfId="34" applyFill="1" applyAlignment="1">
      <alignment wrapText="1"/>
    </xf>
    <xf numFmtId="179" fontId="34" fillId="27" borderId="0" xfId="87" applyNumberFormat="1" applyFont="1" applyFill="1" applyBorder="1" applyAlignment="1">
      <alignment horizontal="right" vertical="center" wrapText="1"/>
    </xf>
    <xf numFmtId="0" fontId="15" fillId="23" borderId="0" xfId="34" applyFont="1" applyFill="1" applyAlignment="1">
      <alignment wrapText="1"/>
    </xf>
    <xf numFmtId="0" fontId="15" fillId="23" borderId="0" xfId="34" applyFont="1" applyFill="1"/>
    <xf numFmtId="0" fontId="65" fillId="0" borderId="0" xfId="62" applyFont="1" applyFill="1" applyAlignment="1">
      <alignment horizontal="left" vertical="center"/>
    </xf>
    <xf numFmtId="179" fontId="54" fillId="0" borderId="0" xfId="34" applyNumberFormat="1" applyFont="1" applyFill="1" applyBorder="1" applyAlignment="1">
      <alignment horizontal="right" vertical="center"/>
    </xf>
    <xf numFmtId="0" fontId="5" fillId="26" borderId="0" xfId="0" applyFont="1" applyFill="1" applyAlignment="1">
      <alignment vertical="center"/>
    </xf>
    <xf numFmtId="173" fontId="34" fillId="27" borderId="0" xfId="0" applyNumberFormat="1" applyFont="1" applyFill="1" applyAlignment="1">
      <alignment horizontal="right" vertical="center" wrapText="1"/>
    </xf>
    <xf numFmtId="178" fontId="34" fillId="0" borderId="0" xfId="78" applyNumberFormat="1" applyFont="1" applyFill="1" applyAlignment="1">
      <alignment horizontal="right" vertical="center" wrapText="1"/>
    </xf>
    <xf numFmtId="173" fontId="4" fillId="27" borderId="0" xfId="0" applyNumberFormat="1" applyFont="1" applyFill="1" applyAlignment="1">
      <alignment horizontal="right" vertical="center" wrapText="1"/>
    </xf>
    <xf numFmtId="173" fontId="4" fillId="0" borderId="0" xfId="0" applyNumberFormat="1" applyFont="1" applyFill="1" applyAlignment="1">
      <alignment horizontal="right" vertical="center" wrapText="1"/>
    </xf>
    <xf numFmtId="173" fontId="34" fillId="0" borderId="0" xfId="0" applyNumberFormat="1" applyFont="1" applyFill="1" applyAlignment="1">
      <alignment horizontal="right" vertical="center" wrapText="1"/>
    </xf>
    <xf numFmtId="181" fontId="51" fillId="27" borderId="0" xfId="79" applyNumberFormat="1" applyFont="1" applyFill="1" applyBorder="1" applyAlignment="1">
      <alignment horizontal="right"/>
    </xf>
    <xf numFmtId="173" fontId="51" fillId="0" borderId="0" xfId="0" applyNumberFormat="1" applyFont="1" applyFill="1" applyBorder="1" applyAlignment="1">
      <alignment horizontal="right" vertical="center"/>
    </xf>
    <xf numFmtId="173" fontId="50" fillId="27" borderId="0" xfId="0" applyNumberFormat="1" applyFont="1" applyFill="1" applyBorder="1" applyAlignment="1">
      <alignment horizontal="right" vertical="center"/>
    </xf>
    <xf numFmtId="179" fontId="50" fillId="27" borderId="0" xfId="0" applyNumberFormat="1" applyFont="1" applyFill="1" applyBorder="1" applyAlignment="1">
      <alignment horizontal="right" vertical="center"/>
    </xf>
    <xf numFmtId="179" fontId="4" fillId="27" borderId="0" xfId="0" applyNumberFormat="1" applyFont="1" applyFill="1" applyAlignment="1">
      <alignment horizontal="right" vertical="center" wrapText="1"/>
    </xf>
    <xf numFmtId="180" fontId="4" fillId="27" borderId="0" xfId="0" applyNumberFormat="1" applyFont="1" applyFill="1" applyAlignment="1">
      <alignment horizontal="right" vertical="center" wrapText="1"/>
    </xf>
    <xf numFmtId="177" fontId="4" fillId="0" borderId="0" xfId="0" applyNumberFormat="1" applyFont="1" applyFill="1" applyAlignment="1">
      <alignment horizontal="right" vertical="center" wrapText="1"/>
    </xf>
    <xf numFmtId="168" fontId="34" fillId="29" borderId="0" xfId="0" applyNumberFormat="1" applyFont="1" applyFill="1" applyBorder="1" applyAlignment="1">
      <alignment horizontal="right" vertical="center"/>
    </xf>
    <xf numFmtId="168" fontId="34" fillId="29" borderId="10" xfId="0" applyNumberFormat="1" applyFont="1" applyFill="1" applyBorder="1" applyAlignment="1">
      <alignment horizontal="right" vertical="center"/>
    </xf>
    <xf numFmtId="0" fontId="53" fillId="26" borderId="0" xfId="0" applyFont="1" applyFill="1" applyAlignment="1">
      <alignment horizontal="left" vertical="center"/>
    </xf>
    <xf numFmtId="17" fontId="34" fillId="28" borderId="0" xfId="34" quotePrefix="1" applyNumberFormat="1" applyFont="1" applyFill="1" applyBorder="1" applyAlignment="1">
      <alignment horizontal="right" vertical="center" wrapText="1"/>
    </xf>
    <xf numFmtId="17" fontId="34" fillId="28" borderId="0" xfId="34" quotePrefix="1" applyNumberFormat="1" applyFont="1" applyFill="1" applyBorder="1" applyAlignment="1">
      <alignment horizontal="right" vertical="center" wrapText="1"/>
    </xf>
    <xf numFmtId="0" fontId="66" fillId="23" borderId="0" xfId="80" applyFont="1" applyFill="1" applyProtection="1">
      <protection locked="0"/>
    </xf>
    <xf numFmtId="0" fontId="4" fillId="0" borderId="0" xfId="80" applyProtection="1">
      <protection locked="0"/>
    </xf>
    <xf numFmtId="0" fontId="67" fillId="0" borderId="0" xfId="80" applyFont="1" applyProtection="1">
      <protection locked="0"/>
    </xf>
    <xf numFmtId="0" fontId="68" fillId="0" borderId="0" xfId="80" applyFont="1" applyAlignment="1" applyProtection="1">
      <alignment horizontal="right" vertical="center"/>
      <protection locked="0"/>
    </xf>
    <xf numFmtId="0" fontId="68" fillId="0" borderId="0" xfId="80" applyFont="1" applyAlignment="1" applyProtection="1">
      <alignment horizontal="right"/>
      <protection locked="0"/>
    </xf>
    <xf numFmtId="0" fontId="12" fillId="0" borderId="0" xfId="80" applyFont="1" applyAlignment="1" applyProtection="1">
      <alignment horizontal="right"/>
      <protection locked="0"/>
    </xf>
    <xf numFmtId="0" fontId="34" fillId="28" borderId="0" xfId="80" applyFont="1" applyFill="1" applyAlignment="1" applyProtection="1">
      <alignment horizontal="center" vertical="center"/>
      <protection locked="0"/>
    </xf>
    <xf numFmtId="0" fontId="34" fillId="0" borderId="0" xfId="80" applyFont="1" applyAlignment="1" applyProtection="1">
      <alignment horizontal="center" vertical="center" wrapText="1"/>
      <protection locked="0"/>
    </xf>
    <xf numFmtId="0" fontId="34" fillId="23" borderId="0" xfId="80" applyFont="1" applyFill="1" applyAlignment="1" applyProtection="1">
      <alignment vertical="center"/>
      <protection locked="0"/>
    </xf>
    <xf numFmtId="0" fontId="34" fillId="27" borderId="0" xfId="80" applyFont="1" applyFill="1" applyAlignment="1" applyProtection="1">
      <alignment horizontal="center" vertical="center" wrapText="1"/>
      <protection locked="0"/>
    </xf>
    <xf numFmtId="0" fontId="12" fillId="23" borderId="0" xfId="80" applyFont="1" applyFill="1" applyAlignment="1" applyProtection="1">
      <alignment horizontal="right" vertical="center" wrapText="1"/>
      <protection locked="0"/>
    </xf>
    <xf numFmtId="0" fontId="4" fillId="23" borderId="0" xfId="80" applyFill="1" applyAlignment="1" applyProtection="1">
      <alignment vertical="center"/>
      <protection locked="0"/>
    </xf>
    <xf numFmtId="167" fontId="34" fillId="28" borderId="0" xfId="80" applyNumberFormat="1" applyFont="1" applyFill="1" applyAlignment="1" applyProtection="1">
      <alignment vertical="center"/>
      <protection locked="0"/>
    </xf>
    <xf numFmtId="179" fontId="34" fillId="28" borderId="0" xfId="80" applyNumberFormat="1" applyFont="1" applyFill="1" applyAlignment="1" applyProtection="1">
      <alignment vertical="center"/>
      <protection locked="0"/>
    </xf>
    <xf numFmtId="176" fontId="62" fillId="28" borderId="0" xfId="81" applyNumberFormat="1" applyFont="1" applyFill="1" applyAlignment="1" applyProtection="1">
      <alignment horizontal="right" vertical="center"/>
      <protection locked="0"/>
    </xf>
    <xf numFmtId="176" fontId="62" fillId="0" borderId="0" xfId="81" applyNumberFormat="1" applyFont="1" applyAlignment="1" applyProtection="1">
      <alignment vertical="center"/>
      <protection locked="0"/>
    </xf>
    <xf numFmtId="0" fontId="61" fillId="23" borderId="0" xfId="80" applyFont="1" applyFill="1" applyProtection="1">
      <protection locked="0"/>
    </xf>
    <xf numFmtId="0" fontId="4" fillId="23" borderId="0" xfId="80" applyFill="1" applyAlignment="1" applyProtection="1">
      <alignment vertical="center" wrapText="1"/>
      <protection locked="0"/>
    </xf>
    <xf numFmtId="179" fontId="4" fillId="27" borderId="0" xfId="81" applyNumberFormat="1" applyFill="1" applyAlignment="1" applyProtection="1">
      <alignment vertical="center"/>
      <protection locked="0"/>
    </xf>
    <xf numFmtId="179" fontId="4" fillId="26" borderId="0" xfId="81" applyNumberFormat="1" applyFill="1" applyAlignment="1" applyProtection="1">
      <alignment vertical="center"/>
      <protection locked="0"/>
    </xf>
    <xf numFmtId="176" fontId="12" fillId="23" borderId="0" xfId="81" applyNumberFormat="1" applyFont="1" applyFill="1" applyAlignment="1" applyProtection="1">
      <alignment horizontal="right" vertical="center"/>
      <protection locked="0"/>
    </xf>
    <xf numFmtId="176" fontId="12" fillId="0" borderId="0" xfId="81" applyNumberFormat="1" applyFont="1" applyAlignment="1" applyProtection="1">
      <alignment vertical="center"/>
      <protection locked="0"/>
    </xf>
    <xf numFmtId="167" fontId="4" fillId="23" borderId="0" xfId="81" applyNumberFormat="1" applyFill="1" applyAlignment="1" applyProtection="1">
      <alignment vertical="center"/>
      <protection locked="0"/>
    </xf>
    <xf numFmtId="0" fontId="12" fillId="23" borderId="0" xfId="80" applyFont="1" applyFill="1" applyAlignment="1" applyProtection="1">
      <alignment vertical="center" wrapText="1"/>
      <protection locked="0"/>
    </xf>
    <xf numFmtId="176" fontId="12" fillId="27" borderId="0" xfId="81" applyNumberFormat="1" applyFont="1" applyFill="1" applyAlignment="1" applyProtection="1">
      <alignment vertical="center"/>
      <protection locked="0"/>
    </xf>
    <xf numFmtId="175" fontId="12" fillId="23" borderId="0" xfId="82" applyNumberFormat="1" applyFont="1" applyFill="1" applyAlignment="1" applyProtection="1">
      <alignment horizontal="right" vertical="center"/>
      <protection locked="0"/>
    </xf>
    <xf numFmtId="175" fontId="12" fillId="0" borderId="0" xfId="82" applyNumberFormat="1" applyFont="1" applyAlignment="1" applyProtection="1">
      <alignment vertical="center"/>
      <protection locked="0"/>
    </xf>
    <xf numFmtId="0" fontId="12" fillId="23" borderId="0" xfId="80" applyFont="1" applyFill="1" applyProtection="1">
      <protection locked="0"/>
    </xf>
    <xf numFmtId="0" fontId="34" fillId="28" borderId="0" xfId="80" applyFont="1" applyFill="1" applyAlignment="1" applyProtection="1">
      <alignment vertical="center" wrapText="1"/>
      <protection locked="0"/>
    </xf>
    <xf numFmtId="179" fontId="34" fillId="28" borderId="0" xfId="81" applyNumberFormat="1" applyFont="1" applyFill="1" applyAlignment="1" applyProtection="1">
      <alignment vertical="center"/>
      <protection locked="0"/>
    </xf>
    <xf numFmtId="167" fontId="34" fillId="28" borderId="0" xfId="81" applyNumberFormat="1" applyFont="1" applyFill="1" applyAlignment="1" applyProtection="1">
      <alignment vertical="center"/>
      <protection locked="0"/>
    </xf>
    <xf numFmtId="0" fontId="69" fillId="23" borderId="0" xfId="80" applyFont="1" applyFill="1" applyProtection="1">
      <protection locked="0"/>
    </xf>
    <xf numFmtId="0" fontId="62" fillId="23" borderId="0" xfId="80" applyFont="1" applyFill="1" applyAlignment="1" applyProtection="1">
      <alignment vertical="center" wrapText="1"/>
      <protection locked="0"/>
    </xf>
    <xf numFmtId="176" fontId="62" fillId="27" borderId="0" xfId="81" applyNumberFormat="1" applyFont="1" applyFill="1" applyAlignment="1" applyProtection="1">
      <alignment vertical="center"/>
      <protection locked="0"/>
    </xf>
    <xf numFmtId="175" fontId="62" fillId="23" borderId="0" xfId="82" applyNumberFormat="1" applyFont="1" applyFill="1" applyAlignment="1" applyProtection="1">
      <alignment horizontal="right" vertical="center"/>
      <protection locked="0"/>
    </xf>
    <xf numFmtId="175" fontId="62" fillId="0" borderId="0" xfId="82" applyNumberFormat="1" applyFont="1" applyAlignment="1" applyProtection="1">
      <alignment vertical="center"/>
      <protection locked="0"/>
    </xf>
    <xf numFmtId="0" fontId="62" fillId="23" borderId="0" xfId="80" applyFont="1" applyFill="1" applyProtection="1">
      <protection locked="0"/>
    </xf>
    <xf numFmtId="179" fontId="4" fillId="23" borderId="0" xfId="81" applyNumberFormat="1" applyFill="1" applyAlignment="1" applyProtection="1">
      <alignment vertical="center"/>
      <protection locked="0"/>
    </xf>
    <xf numFmtId="0" fontId="34" fillId="28" borderId="0" xfId="80" applyFont="1" applyFill="1" applyAlignment="1" applyProtection="1">
      <alignment vertical="center"/>
      <protection locked="0"/>
    </xf>
    <xf numFmtId="0" fontId="61" fillId="23" borderId="0" xfId="80" applyFont="1" applyFill="1" applyAlignment="1" applyProtection="1">
      <alignment vertical="center"/>
      <protection locked="0"/>
    </xf>
    <xf numFmtId="0" fontId="62" fillId="23" borderId="0" xfId="80" applyFont="1" applyFill="1" applyAlignment="1" applyProtection="1">
      <alignment vertical="center"/>
      <protection locked="0"/>
    </xf>
    <xf numFmtId="175" fontId="62" fillId="27" borderId="0" xfId="82" applyNumberFormat="1" applyFont="1" applyFill="1" applyAlignment="1" applyProtection="1">
      <alignment vertical="center"/>
      <protection locked="0"/>
    </xf>
    <xf numFmtId="175" fontId="62" fillId="23" borderId="0" xfId="82" applyNumberFormat="1" applyFont="1" applyFill="1" applyAlignment="1" applyProtection="1">
      <alignment vertical="center"/>
      <protection locked="0"/>
    </xf>
    <xf numFmtId="0" fontId="70" fillId="23" borderId="0" xfId="80" applyFont="1" applyFill="1" applyAlignment="1" applyProtection="1">
      <alignment vertical="center"/>
      <protection locked="0"/>
    </xf>
    <xf numFmtId="0" fontId="4" fillId="26" borderId="0" xfId="80" applyFill="1" applyAlignment="1" applyProtection="1">
      <alignment vertical="center" wrapText="1"/>
      <protection locked="0"/>
    </xf>
    <xf numFmtId="167" fontId="4" fillId="26" borderId="0" xfId="81" applyNumberFormat="1" applyFill="1" applyAlignment="1" applyProtection="1">
      <alignment vertical="center"/>
      <protection locked="0"/>
    </xf>
    <xf numFmtId="167" fontId="12" fillId="26" borderId="0" xfId="81" applyNumberFormat="1" applyFont="1" applyFill="1" applyAlignment="1" applyProtection="1">
      <alignment horizontal="right" vertical="center"/>
      <protection locked="0"/>
    </xf>
    <xf numFmtId="0" fontId="4" fillId="26" borderId="0" xfId="80" applyFill="1" applyProtection="1">
      <protection locked="0"/>
    </xf>
    <xf numFmtId="0" fontId="4" fillId="0" borderId="0" xfId="80" applyAlignment="1" applyProtection="1">
      <alignment vertical="center" wrapText="1"/>
      <protection locked="0"/>
    </xf>
    <xf numFmtId="167" fontId="34" fillId="0" borderId="0" xfId="80" applyNumberFormat="1" applyFont="1" applyAlignment="1" applyProtection="1">
      <alignment vertical="center"/>
      <protection locked="0"/>
    </xf>
    <xf numFmtId="0" fontId="4" fillId="0" borderId="0" xfId="80" applyAlignment="1" applyProtection="1">
      <alignment vertical="center"/>
      <protection locked="0"/>
    </xf>
    <xf numFmtId="0" fontId="12" fillId="0" borderId="0" xfId="80" applyFont="1" applyAlignment="1" applyProtection="1">
      <alignment horizontal="right" vertical="center"/>
      <protection locked="0"/>
    </xf>
    <xf numFmtId="0" fontId="4" fillId="0" borderId="0" xfId="80" applyAlignment="1">
      <alignment vertical="center" wrapText="1"/>
    </xf>
    <xf numFmtId="167" fontId="4" fillId="27" borderId="0" xfId="80" applyNumberFormat="1" applyFill="1" applyAlignment="1" applyProtection="1">
      <alignment vertical="center"/>
      <protection locked="0"/>
    </xf>
    <xf numFmtId="167" fontId="4" fillId="0" borderId="0" xfId="80" applyNumberFormat="1" applyAlignment="1" applyProtection="1">
      <alignment vertical="center"/>
      <protection locked="0"/>
    </xf>
    <xf numFmtId="0" fontId="12" fillId="0" borderId="0" xfId="80" applyFont="1" applyAlignment="1" applyProtection="1">
      <alignment vertical="center" wrapText="1"/>
      <protection locked="0"/>
    </xf>
    <xf numFmtId="175" fontId="62" fillId="0" borderId="0" xfId="82" applyNumberFormat="1" applyFont="1" applyAlignment="1">
      <alignment vertical="center"/>
    </xf>
    <xf numFmtId="175" fontId="12" fillId="27" borderId="0" xfId="82" applyNumberFormat="1" applyFont="1" applyFill="1" applyAlignment="1">
      <alignment vertical="center"/>
    </xf>
    <xf numFmtId="175" fontId="12" fillId="0" borderId="0" xfId="82" applyNumberFormat="1" applyFont="1" applyAlignment="1">
      <alignment vertical="center"/>
    </xf>
    <xf numFmtId="167" fontId="62" fillId="0" borderId="0" xfId="80" applyNumberFormat="1" applyFont="1" applyAlignment="1" applyProtection="1">
      <alignment horizontal="right" vertical="center"/>
      <protection locked="0"/>
    </xf>
    <xf numFmtId="0" fontId="62" fillId="0" borderId="0" xfId="80" applyFont="1" applyAlignment="1" applyProtection="1">
      <alignment vertical="center"/>
      <protection locked="0"/>
    </xf>
    <xf numFmtId="0" fontId="62" fillId="26" borderId="0" xfId="80" applyFont="1" applyFill="1" applyAlignment="1" applyProtection="1">
      <alignment vertical="center" wrapText="1"/>
      <protection locked="0"/>
    </xf>
    <xf numFmtId="167" fontId="62" fillId="23" borderId="0" xfId="80" applyNumberFormat="1" applyFont="1" applyFill="1" applyAlignment="1" applyProtection="1">
      <alignment horizontal="right" vertical="center"/>
      <protection locked="0"/>
    </xf>
    <xf numFmtId="167" fontId="4" fillId="0" borderId="0" xfId="81" applyNumberFormat="1" applyAlignment="1" applyProtection="1">
      <alignment vertical="center"/>
      <protection locked="0"/>
    </xf>
    <xf numFmtId="167" fontId="12" fillId="0" borderId="0" xfId="81" applyNumberFormat="1" applyFont="1" applyAlignment="1" applyProtection="1">
      <alignment horizontal="left" vertical="center"/>
      <protection locked="0"/>
    </xf>
    <xf numFmtId="167" fontId="4" fillId="0" borderId="0" xfId="81" applyNumberFormat="1" applyAlignment="1" applyProtection="1">
      <alignment horizontal="left" vertical="center"/>
      <protection locked="0"/>
    </xf>
    <xf numFmtId="167" fontId="12" fillId="0" borderId="0" xfId="81" applyNumberFormat="1" applyFont="1" applyAlignment="1" applyProtection="1">
      <alignment horizontal="right" vertical="center"/>
      <protection locked="0"/>
    </xf>
    <xf numFmtId="0" fontId="34" fillId="0" borderId="0" xfId="80" applyFont="1" applyAlignment="1" applyProtection="1">
      <alignment vertical="center"/>
      <protection locked="0"/>
    </xf>
    <xf numFmtId="0" fontId="62" fillId="0" borderId="0" xfId="80" applyFont="1" applyAlignment="1" applyProtection="1">
      <alignment horizontal="right" vertical="center"/>
      <protection locked="0"/>
    </xf>
    <xf numFmtId="2" fontId="34" fillId="29" borderId="0" xfId="80" applyNumberFormat="1" applyFont="1" applyFill="1" applyAlignment="1" applyProtection="1">
      <alignment vertical="center"/>
      <protection locked="0"/>
    </xf>
    <xf numFmtId="176" fontId="62" fillId="29" borderId="0" xfId="81" applyNumberFormat="1" applyFont="1" applyFill="1" applyAlignment="1" applyProtection="1">
      <alignment horizontal="right" vertical="center"/>
      <protection locked="0"/>
    </xf>
    <xf numFmtId="0" fontId="34" fillId="26" borderId="0" xfId="80" applyFont="1" applyFill="1" applyAlignment="1" applyProtection="1">
      <alignment vertical="center"/>
      <protection locked="0"/>
    </xf>
    <xf numFmtId="0" fontId="62" fillId="26" borderId="0" xfId="80" applyFont="1" applyFill="1" applyAlignment="1" applyProtection="1">
      <alignment horizontal="right" vertical="center"/>
      <protection locked="0"/>
    </xf>
    <xf numFmtId="0" fontId="61" fillId="0" borderId="0" xfId="80" applyFont="1" applyProtection="1">
      <protection locked="0"/>
    </xf>
    <xf numFmtId="186" fontId="34" fillId="26" borderId="0" xfId="80" applyNumberFormat="1" applyFont="1" applyFill="1" applyAlignment="1" applyProtection="1">
      <alignment vertical="center"/>
      <protection locked="0"/>
    </xf>
    <xf numFmtId="2" fontId="34" fillId="26" borderId="0" xfId="80" applyNumberFormat="1" applyFont="1" applyFill="1" applyAlignment="1" applyProtection="1">
      <alignment vertical="center"/>
      <protection locked="0"/>
    </xf>
    <xf numFmtId="0" fontId="11" fillId="26" borderId="0" xfId="0" applyFont="1" applyFill="1" applyAlignment="1">
      <alignment vertical="center"/>
    </xf>
    <xf numFmtId="0" fontId="11" fillId="0" borderId="0" xfId="0" applyFont="1" applyAlignment="1">
      <alignment vertical="center"/>
    </xf>
    <xf numFmtId="0" fontId="4" fillId="23" borderId="0" xfId="80" applyFill="1" applyAlignment="1" applyProtection="1">
      <alignment horizontal="left"/>
      <protection locked="0"/>
    </xf>
    <xf numFmtId="0" fontId="4" fillId="26" borderId="0" xfId="80" applyFill="1" applyAlignment="1" applyProtection="1">
      <alignment vertical="center"/>
      <protection locked="0"/>
    </xf>
    <xf numFmtId="176" fontId="62" fillId="0" borderId="0" xfId="81" applyNumberFormat="1" applyFont="1" applyAlignment="1" applyProtection="1">
      <alignment horizontal="right" vertical="center"/>
      <protection locked="0"/>
    </xf>
    <xf numFmtId="0" fontId="34" fillId="26" borderId="0" xfId="80" applyFont="1" applyFill="1" applyAlignment="1" applyProtection="1">
      <alignment horizontal="center" vertical="center" wrapText="1"/>
      <protection locked="0"/>
    </xf>
    <xf numFmtId="167" fontId="87" fillId="23" borderId="0" xfId="37" applyNumberFormat="1" applyFont="1" applyFill="1" applyBorder="1" applyAlignment="1">
      <alignment vertical="center"/>
    </xf>
    <xf numFmtId="0" fontId="4" fillId="26" borderId="0" xfId="62" applyFill="1"/>
    <xf numFmtId="0" fontId="88" fillId="27" borderId="0" xfId="62" applyFont="1" applyFill="1" applyAlignment="1">
      <alignment horizontal="right" vertical="center" wrapText="1"/>
    </xf>
    <xf numFmtId="0" fontId="88" fillId="51" borderId="0" xfId="62" applyFont="1" applyFill="1" applyAlignment="1">
      <alignment horizontal="right" vertical="center" wrapText="1"/>
    </xf>
    <xf numFmtId="0" fontId="89" fillId="51" borderId="0" xfId="62" applyFont="1" applyFill="1" applyAlignment="1">
      <alignment horizontal="left" vertical="center" wrapText="1" indent="1"/>
    </xf>
    <xf numFmtId="0" fontId="88" fillId="51" borderId="0" xfId="62" applyFont="1" applyFill="1" applyAlignment="1">
      <alignment horizontal="left" vertical="center" wrapText="1" indent="1"/>
    </xf>
    <xf numFmtId="0" fontId="88" fillId="27" borderId="0" xfId="62" applyFont="1" applyFill="1" applyAlignment="1">
      <alignment horizontal="right" vertical="center" wrapText="1" indent="1"/>
    </xf>
    <xf numFmtId="0" fontId="34" fillId="26" borderId="0" xfId="62" applyFont="1" applyFill="1"/>
    <xf numFmtId="3" fontId="90" fillId="26" borderId="0" xfId="1" applyNumberFormat="1" applyFont="1" applyFill="1" applyAlignment="1">
      <alignment horizontal="left"/>
    </xf>
    <xf numFmtId="3" fontId="91" fillId="26" borderId="0" xfId="1" applyNumberFormat="1" applyFont="1" applyFill="1" applyAlignment="1">
      <alignment horizontal="left"/>
    </xf>
    <xf numFmtId="3" fontId="90" fillId="26" borderId="0" xfId="1" applyNumberFormat="1" applyFont="1" applyFill="1" applyAlignment="1">
      <alignment horizontal="left" wrapText="1"/>
    </xf>
    <xf numFmtId="0" fontId="4" fillId="26" borderId="0" xfId="62" quotePrefix="1" applyFill="1"/>
    <xf numFmtId="3" fontId="89" fillId="27" borderId="0" xfId="62" applyNumberFormat="1" applyFont="1" applyFill="1" applyAlignment="1">
      <alignment horizontal="right" vertical="center" wrapText="1" indent="1"/>
    </xf>
    <xf numFmtId="181" fontId="50" fillId="27" borderId="0" xfId="79" applyNumberFormat="1" applyFont="1" applyFill="1" applyBorder="1" applyAlignment="1">
      <alignment horizontal="right"/>
    </xf>
    <xf numFmtId="179" fontId="50" fillId="29" borderId="0" xfId="34" applyNumberFormat="1" applyFont="1" applyFill="1" applyBorder="1" applyAlignment="1">
      <alignment vertical="center"/>
    </xf>
    <xf numFmtId="181" fontId="51" fillId="26" borderId="0" xfId="79" applyNumberFormat="1" applyFont="1" applyFill="1" applyBorder="1" applyAlignment="1">
      <alignment horizontal="right"/>
    </xf>
    <xf numFmtId="181" fontId="50" fillId="26" borderId="0" xfId="79" applyNumberFormat="1" applyFont="1" applyFill="1" applyBorder="1" applyAlignment="1">
      <alignment horizontal="right"/>
    </xf>
    <xf numFmtId="0" fontId="88" fillId="26" borderId="0" xfId="62" applyFont="1" applyFill="1" applyAlignment="1">
      <alignment horizontal="right" vertical="center" wrapText="1" indent="1"/>
    </xf>
    <xf numFmtId="0" fontId="88" fillId="26" borderId="0" xfId="62" applyFont="1" applyFill="1" applyAlignment="1">
      <alignment horizontal="right" vertical="center" wrapText="1"/>
    </xf>
    <xf numFmtId="0" fontId="94" fillId="28" borderId="0" xfId="62" applyFont="1" applyFill="1" applyAlignment="1">
      <alignment horizontal="right" vertical="center" wrapText="1"/>
    </xf>
    <xf numFmtId="0" fontId="94" fillId="28" borderId="0" xfId="62" applyFont="1" applyFill="1" applyAlignment="1">
      <alignment horizontal="justify" vertical="center" wrapText="1"/>
    </xf>
    <xf numFmtId="0" fontId="94" fillId="51" borderId="0" xfId="62" applyFont="1" applyFill="1" applyAlignment="1">
      <alignment vertical="center" wrapText="1"/>
    </xf>
    <xf numFmtId="0" fontId="95" fillId="51" borderId="0" xfId="62" applyFont="1" applyFill="1" applyAlignment="1">
      <alignment horizontal="left" vertical="center" wrapText="1" indent="1"/>
    </xf>
    <xf numFmtId="0" fontId="94" fillId="51" borderId="0" xfId="62" applyFont="1" applyFill="1" applyAlignment="1">
      <alignment horizontal="left" vertical="center" wrapText="1" indent="1"/>
    </xf>
    <xf numFmtId="0" fontId="94" fillId="29" borderId="0" xfId="62" applyFont="1" applyFill="1" applyAlignment="1">
      <alignment vertical="center" wrapText="1"/>
    </xf>
    <xf numFmtId="0" fontId="12" fillId="26" borderId="0" xfId="0" applyFont="1" applyFill="1" applyAlignment="1">
      <alignment horizontal="left" vertical="center"/>
    </xf>
    <xf numFmtId="3" fontId="92" fillId="26" borderId="0" xfId="115" applyNumberFormat="1" applyFont="1" applyFill="1"/>
    <xf numFmtId="3" fontId="1" fillId="26" borderId="0" xfId="115" applyNumberFormat="1" applyFill="1"/>
    <xf numFmtId="3" fontId="93" fillId="26" borderId="0" xfId="115" applyNumberFormat="1" applyFont="1" applyFill="1"/>
    <xf numFmtId="0" fontId="43" fillId="23" borderId="0" xfId="34" applyFont="1" applyFill="1" applyAlignment="1">
      <alignment vertical="center" wrapText="1"/>
    </xf>
    <xf numFmtId="0" fontId="34" fillId="28" borderId="0" xfId="86" applyFont="1" applyFill="1" applyAlignment="1">
      <alignment wrapText="1"/>
    </xf>
    <xf numFmtId="0" fontId="67" fillId="28" borderId="0" xfId="86" applyFont="1" applyFill="1" applyAlignment="1">
      <alignment horizontal="right" wrapText="1"/>
    </xf>
    <xf numFmtId="0" fontId="67" fillId="26" borderId="0" xfId="86" applyFont="1" applyFill="1" applyAlignment="1">
      <alignment horizontal="right" wrapText="1"/>
    </xf>
    <xf numFmtId="0" fontId="34" fillId="26" borderId="0" xfId="86" applyFont="1" applyFill="1" applyAlignment="1">
      <alignment wrapText="1"/>
    </xf>
    <xf numFmtId="0" fontId="34" fillId="27" borderId="0" xfId="86" applyFont="1" applyFill="1" applyAlignment="1">
      <alignment horizontal="right" wrapText="1"/>
    </xf>
    <xf numFmtId="0" fontId="34" fillId="26" borderId="0" xfId="86" applyFont="1" applyFill="1" applyAlignment="1">
      <alignment horizontal="right" wrapText="1"/>
    </xf>
    <xf numFmtId="0" fontId="57" fillId="26" borderId="0" xfId="86" applyFont="1" applyFill="1" applyAlignment="1">
      <alignment vertical="center" wrapText="1"/>
    </xf>
    <xf numFmtId="179" fontId="50" fillId="27" borderId="0" xfId="86" applyNumberFormat="1" applyFont="1" applyFill="1" applyAlignment="1">
      <alignment horizontal="right" wrapText="1"/>
    </xf>
    <xf numFmtId="179" fontId="50" fillId="26" borderId="0" xfId="86" applyNumberFormat="1" applyFont="1" applyFill="1" applyAlignment="1">
      <alignment horizontal="right" wrapText="1"/>
    </xf>
    <xf numFmtId="0" fontId="51" fillId="23" borderId="0" xfId="86" applyFont="1" applyFill="1" applyAlignment="1">
      <alignment vertical="center" wrapText="1"/>
    </xf>
    <xf numFmtId="179" fontId="51" fillId="27" borderId="0" xfId="86" applyNumberFormat="1" applyFont="1" applyFill="1" applyAlignment="1">
      <alignment horizontal="right" wrapText="1"/>
    </xf>
    <xf numFmtId="179" fontId="51" fillId="26" borderId="0" xfId="86" applyNumberFormat="1" applyFont="1" applyFill="1" applyAlignment="1">
      <alignment horizontal="right" wrapText="1"/>
    </xf>
    <xf numFmtId="0" fontId="51" fillId="23" borderId="0" xfId="86" applyFont="1" applyFill="1" applyAlignment="1">
      <alignment wrapText="1"/>
    </xf>
    <xf numFmtId="179" fontId="51" fillId="27" borderId="0" xfId="86" quotePrefix="1" applyNumberFormat="1" applyFont="1" applyFill="1" applyAlignment="1">
      <alignment horizontal="right" wrapText="1"/>
    </xf>
    <xf numFmtId="0" fontId="34" fillId="0" borderId="0" xfId="86" applyFont="1" applyAlignment="1">
      <alignment wrapText="1"/>
    </xf>
    <xf numFmtId="0" fontId="67" fillId="0" borderId="0" xfId="86" applyFont="1" applyAlignment="1">
      <alignment horizontal="right" wrapText="1"/>
    </xf>
    <xf numFmtId="0" fontId="34" fillId="0" borderId="0" xfId="86" applyFont="1" applyAlignment="1">
      <alignment horizontal="right" wrapText="1"/>
    </xf>
    <xf numFmtId="0" fontId="57" fillId="0" borderId="0" xfId="86" applyFont="1" applyAlignment="1">
      <alignment vertical="center" wrapText="1"/>
    </xf>
    <xf numFmtId="179" fontId="50" fillId="0" borderId="0" xfId="86" applyNumberFormat="1" applyFont="1" applyAlignment="1">
      <alignment horizontal="right" wrapText="1"/>
    </xf>
    <xf numFmtId="179" fontId="4" fillId="26" borderId="0" xfId="86" applyNumberFormat="1" applyFill="1" applyAlignment="1">
      <alignment horizontal="right" wrapText="1"/>
    </xf>
    <xf numFmtId="0" fontId="51" fillId="0" borderId="0" xfId="86" applyFont="1" applyAlignment="1">
      <alignment vertical="center" wrapText="1"/>
    </xf>
    <xf numFmtId="179" fontId="51" fillId="0" borderId="0" xfId="86" applyNumberFormat="1" applyFont="1" applyAlignment="1">
      <alignment horizontal="right" wrapText="1"/>
    </xf>
    <xf numFmtId="0" fontId="57" fillId="29" borderId="0" xfId="86" applyFont="1" applyFill="1" applyAlignment="1">
      <alignment vertical="center" wrapText="1"/>
    </xf>
    <xf numFmtId="179" fontId="50" fillId="29" borderId="0" xfId="86" applyNumberFormat="1" applyFont="1" applyFill="1" applyAlignment="1">
      <alignment horizontal="right" vertical="center" wrapText="1"/>
    </xf>
    <xf numFmtId="179" fontId="50" fillId="26" borderId="0" xfId="86" applyNumberFormat="1" applyFont="1" applyFill="1" applyAlignment="1">
      <alignment horizontal="right" vertical="center" wrapText="1"/>
    </xf>
    <xf numFmtId="179" fontId="50" fillId="0" borderId="0" xfId="86" applyNumberFormat="1" applyFont="1" applyAlignment="1">
      <alignment horizontal="right" vertical="center" wrapText="1"/>
    </xf>
    <xf numFmtId="0" fontId="4" fillId="0" borderId="0" xfId="86" applyAlignment="1">
      <alignment vertical="center"/>
    </xf>
    <xf numFmtId="0" fontId="4" fillId="26" borderId="0" xfId="86" applyFill="1" applyAlignment="1">
      <alignment vertical="center"/>
    </xf>
    <xf numFmtId="182" fontId="4" fillId="23" borderId="0" xfId="86" applyNumberFormat="1" applyFill="1"/>
    <xf numFmtId="0" fontId="71" fillId="23" borderId="0" xfId="85" applyFont="1" applyFill="1"/>
    <xf numFmtId="179" fontId="4" fillId="0" borderId="0" xfId="86" applyNumberFormat="1" applyAlignment="1">
      <alignment horizontal="right" wrapText="1"/>
    </xf>
    <xf numFmtId="0" fontId="58" fillId="0" borderId="0" xfId="0" applyFont="1" applyAlignment="1">
      <alignment horizontal="left" vertical="center"/>
    </xf>
    <xf numFmtId="0" fontId="4" fillId="0" borderId="0" xfId="86"/>
    <xf numFmtId="0" fontId="4" fillId="0" borderId="0" xfId="34" applyFont="1" applyFill="1" applyAlignment="1">
      <alignment vertical="top" wrapText="1"/>
    </xf>
    <xf numFmtId="0" fontId="4" fillId="0" borderId="0" xfId="34" applyFont="1" applyFill="1" applyAlignment="1">
      <alignment vertical="top"/>
    </xf>
    <xf numFmtId="0" fontId="4" fillId="26" borderId="0" xfId="34" applyFont="1" applyFill="1" applyAlignment="1">
      <alignment horizontal="left" vertical="center" wrapText="1"/>
    </xf>
    <xf numFmtId="0" fontId="12" fillId="26" borderId="0" xfId="0" applyFont="1" applyFill="1" applyAlignment="1">
      <alignment horizontal="left" vertical="center"/>
    </xf>
    <xf numFmtId="0" fontId="12" fillId="26" borderId="0" xfId="0" applyFont="1" applyFill="1" applyAlignment="1">
      <alignment horizontal="left" vertical="center" wrapText="1"/>
    </xf>
    <xf numFmtId="0" fontId="12" fillId="0" borderId="0" xfId="62" applyFont="1" applyAlignment="1">
      <alignment horizontal="left" vertical="center"/>
    </xf>
    <xf numFmtId="0" fontId="34" fillId="29" borderId="0" xfId="80" applyFont="1" applyFill="1" applyAlignment="1" applyProtection="1">
      <alignment horizontal="left" vertical="center" wrapText="1"/>
      <protection locked="0"/>
    </xf>
    <xf numFmtId="0" fontId="43" fillId="23" borderId="0" xfId="34" applyFont="1" applyFill="1" applyAlignment="1">
      <alignment horizontal="left" vertical="center" wrapText="1"/>
    </xf>
    <xf numFmtId="0" fontId="34" fillId="28" borderId="0" xfId="80" applyFont="1" applyFill="1" applyAlignment="1" applyProtection="1">
      <alignment horizontal="center" vertical="center" wrapText="1"/>
      <protection locked="0"/>
    </xf>
    <xf numFmtId="0" fontId="0" fillId="0" borderId="0" xfId="0" applyAlignment="1">
      <alignment horizontal="center" vertical="center" wrapText="1"/>
    </xf>
    <xf numFmtId="0" fontId="4" fillId="26" borderId="0" xfId="80" applyFill="1" applyAlignment="1" applyProtection="1">
      <alignment horizontal="left" vertical="center" wrapText="1"/>
      <protection locked="0"/>
    </xf>
    <xf numFmtId="0" fontId="12" fillId="23" borderId="0" xfId="80" applyFont="1" applyFill="1" applyAlignment="1" applyProtection="1">
      <alignment horizontal="left" vertical="center" wrapText="1"/>
      <protection locked="0"/>
    </xf>
    <xf numFmtId="167" fontId="34" fillId="28" borderId="0" xfId="80" applyNumberFormat="1" applyFont="1" applyFill="1" applyAlignment="1" applyProtection="1">
      <alignment horizontal="left" vertical="center" wrapText="1"/>
      <protection locked="0"/>
    </xf>
    <xf numFmtId="0" fontId="62" fillId="26" borderId="0" xfId="80" applyFont="1" applyFill="1" applyAlignment="1" applyProtection="1">
      <alignment horizontal="left" vertical="center" wrapText="1"/>
      <protection locked="0"/>
    </xf>
    <xf numFmtId="0" fontId="11" fillId="0" borderId="0" xfId="34" quotePrefix="1" applyFont="1" applyFill="1" applyAlignment="1">
      <alignment horizontal="left" vertical="top" wrapText="1"/>
    </xf>
    <xf numFmtId="17" fontId="34" fillId="28" borderId="0" xfId="34" quotePrefix="1" applyNumberFormat="1" applyFont="1" applyFill="1" applyBorder="1" applyAlignment="1">
      <alignment horizontal="right" vertical="center" wrapText="1"/>
    </xf>
    <xf numFmtId="17" fontId="34" fillId="28" borderId="10" xfId="34" quotePrefix="1" applyNumberFormat="1" applyFont="1" applyFill="1" applyBorder="1" applyAlignment="1">
      <alignment horizontal="right" vertical="center" wrapText="1"/>
    </xf>
    <xf numFmtId="0" fontId="4" fillId="0" borderId="0" xfId="34" applyFont="1" applyFill="1" applyAlignment="1">
      <alignment vertical="top" wrapText="1"/>
    </xf>
    <xf numFmtId="0" fontId="0" fillId="0" borderId="0" xfId="0" applyAlignment="1">
      <alignment vertical="top" wrapText="1"/>
    </xf>
    <xf numFmtId="0" fontId="43" fillId="23" borderId="0" xfId="34" applyFont="1" applyFill="1" applyBorder="1" applyAlignment="1">
      <alignment horizontal="left" vertical="center" wrapText="1"/>
    </xf>
    <xf numFmtId="0" fontId="4" fillId="26" borderId="0" xfId="34" applyFont="1" applyFill="1" applyAlignment="1">
      <alignment horizontal="left" vertical="center" wrapText="1"/>
    </xf>
    <xf numFmtId="0" fontId="0" fillId="0" borderId="0" xfId="0" applyAlignment="1">
      <alignment horizontal="left" vertical="center" wrapText="1"/>
    </xf>
  </cellXfs>
  <cellStyles count="119">
    <cellStyle name="%" xfId="1" xr:uid="{00000000-0005-0000-0000-000000000000}"/>
    <cellStyle name="% 2" xfId="63" xr:uid="{00000000-0005-0000-0000-000001000000}"/>
    <cellStyle name="% 2 2" xfId="75" xr:uid="{00000000-0005-0000-0000-000002000000}"/>
    <cellStyle name="_Column1" xfId="2" xr:uid="{00000000-0005-0000-0000-000003000000}"/>
    <cellStyle name="_Column1 2" xfId="64" xr:uid="{00000000-0005-0000-0000-000004000000}"/>
    <cellStyle name="_Column2" xfId="3" xr:uid="{00000000-0005-0000-0000-000005000000}"/>
    <cellStyle name="_Column3" xfId="4" xr:uid="{00000000-0005-0000-0000-000006000000}"/>
    <cellStyle name="_Column4" xfId="5" xr:uid="{00000000-0005-0000-0000-000007000000}"/>
    <cellStyle name="_Column5" xfId="6" xr:uid="{00000000-0005-0000-0000-000008000000}"/>
    <cellStyle name="_Column6" xfId="7" xr:uid="{00000000-0005-0000-0000-000009000000}"/>
    <cellStyle name="_Column7" xfId="8" xr:uid="{00000000-0005-0000-0000-00000A000000}"/>
    <cellStyle name="_Data" xfId="9" xr:uid="{00000000-0005-0000-0000-00000B000000}"/>
    <cellStyle name="_Data 2" xfId="65" xr:uid="{00000000-0005-0000-0000-00000C000000}"/>
    <cellStyle name="_Header" xfId="10" xr:uid="{00000000-0005-0000-0000-00000D000000}"/>
    <cellStyle name="_Row1" xfId="11" xr:uid="{00000000-0005-0000-0000-00000E000000}"/>
    <cellStyle name="_Row1 2" xfId="66" xr:uid="{00000000-0005-0000-0000-00000F000000}"/>
    <cellStyle name="_Row2" xfId="12" xr:uid="{00000000-0005-0000-0000-000010000000}"/>
    <cellStyle name="_Row3" xfId="13" xr:uid="{00000000-0005-0000-0000-000011000000}"/>
    <cellStyle name="_Row4" xfId="14" xr:uid="{00000000-0005-0000-0000-000012000000}"/>
    <cellStyle name="_Row5" xfId="15" xr:uid="{00000000-0005-0000-0000-000013000000}"/>
    <cellStyle name="_Row6" xfId="16" xr:uid="{00000000-0005-0000-0000-000014000000}"/>
    <cellStyle name="_Row7" xfId="17" xr:uid="{00000000-0005-0000-0000-000015000000}"/>
    <cellStyle name="20 % - Accent1" xfId="88" builtinId="30" customBuiltin="1"/>
    <cellStyle name="20 % - Accent2" xfId="89" builtinId="34" customBuiltin="1"/>
    <cellStyle name="20 % - Accent3" xfId="90" builtinId="38" customBuiltin="1"/>
    <cellStyle name="20 % - Accent4" xfId="91" builtinId="42" customBuiltin="1"/>
    <cellStyle name="20 % - Accent5" xfId="92" builtinId="46" customBuiltin="1"/>
    <cellStyle name="20 % - Accent6" xfId="93" builtinId="50" customBuiltin="1"/>
    <cellStyle name="40 % - Accent1" xfId="94" builtinId="31" customBuiltin="1"/>
    <cellStyle name="40 % - Accent2" xfId="95" builtinId="35" customBuiltin="1"/>
    <cellStyle name="40 % - Accent3" xfId="96" builtinId="39" customBuiltin="1"/>
    <cellStyle name="40 % - Accent4" xfId="97" builtinId="43" customBuiltin="1"/>
    <cellStyle name="40 % - Accent5" xfId="98" builtinId="47" customBuiltin="1"/>
    <cellStyle name="40 % - Accent6" xfId="99" builtinId="51" customBuiltin="1"/>
    <cellStyle name="49" xfId="100" xr:uid="{00000000-0005-0000-0000-000022000000}"/>
    <cellStyle name="60 % - Accent1" xfId="101" builtinId="32" customBuiltin="1"/>
    <cellStyle name="60 % - Accent2" xfId="102" builtinId="36" customBuiltin="1"/>
    <cellStyle name="60 % - Accent3" xfId="103" builtinId="40" customBuiltin="1"/>
    <cellStyle name="60 % - Accent4" xfId="104" builtinId="44" customBuiltin="1"/>
    <cellStyle name="60 % - Accent5" xfId="105" builtinId="48" customBuiltin="1"/>
    <cellStyle name="60 % - Accent6" xfId="106" builtinId="52" customBuiltin="1"/>
    <cellStyle name="Accent1" xfId="18" builtinId="29" customBuiltin="1"/>
    <cellStyle name="Accent2" xfId="19" builtinId="33" customBuiltin="1"/>
    <cellStyle name="Accent3" xfId="20" builtinId="37" customBuiltin="1"/>
    <cellStyle name="Accent4" xfId="21" builtinId="41" customBuiltin="1"/>
    <cellStyle name="Accent5" xfId="22" builtinId="45" customBuiltin="1"/>
    <cellStyle name="Accent6" xfId="23" builtinId="49" customBuiltin="1"/>
    <cellStyle name="Avertissement" xfId="114" builtinId="11" customBuiltin="1"/>
    <cellStyle name="Bad" xfId="27" xr:uid="{00000000-0005-0000-0000-000030000000}"/>
    <cellStyle name="Besuchter Hyperlink" xfId="24" xr:uid="{00000000-0005-0000-0000-000031000000}"/>
    <cellStyle name="Calcul" xfId="107" builtinId="22" customBuiltin="1"/>
    <cellStyle name="Cellule liée" xfId="112" builtinId="24" customBuiltin="1"/>
    <cellStyle name="Check Cell" xfId="58" xr:uid="{00000000-0005-0000-0000-000034000000}"/>
    <cellStyle name="Comma" xfId="78" xr:uid="{00000000-0005-0000-0000-000035000000}"/>
    <cellStyle name="Comma [0]" xfId="108" xr:uid="{00000000-0005-0000-0000-000036000000}"/>
    <cellStyle name="Comma_forecast Q4 cout de restructuring CT  LT" xfId="74" xr:uid="{00000000-0005-0000-0000-000037000000}"/>
    <cellStyle name="Commentaire 2" xfId="67" xr:uid="{00000000-0005-0000-0000-000039000000}"/>
    <cellStyle name="Commentaire 2 2" xfId="76" xr:uid="{00000000-0005-0000-0000-00003A000000}"/>
    <cellStyle name="Currency" xfId="109" xr:uid="{00000000-0005-0000-0000-00003B000000}"/>
    <cellStyle name="Currency [0]" xfId="110" xr:uid="{00000000-0005-0000-0000-00003C000000}"/>
    <cellStyle name="Dezimal [0]_Abbreviations" xfId="25" xr:uid="{00000000-0005-0000-0000-00003D000000}"/>
    <cellStyle name="Dezimal_Abbreviations" xfId="26" xr:uid="{00000000-0005-0000-0000-00003E000000}"/>
    <cellStyle name="Entrée" xfId="111" builtinId="20" customBuiltin="1"/>
    <cellStyle name="Explanatory Text" xfId="51" xr:uid="{00000000-0005-0000-0000-000040000000}"/>
    <cellStyle name="Good" xfId="48" xr:uid="{00000000-0005-0000-0000-000041000000}"/>
    <cellStyle name="Heading 1" xfId="53" xr:uid="{00000000-0005-0000-0000-000042000000}"/>
    <cellStyle name="Heading 2" xfId="54" xr:uid="{00000000-0005-0000-0000-000043000000}"/>
    <cellStyle name="Heading 3" xfId="55" xr:uid="{00000000-0005-0000-0000-000044000000}"/>
    <cellStyle name="Heading 4" xfId="56" xr:uid="{00000000-0005-0000-0000-000045000000}"/>
    <cellStyle name="KPMG Heading 1" xfId="28" xr:uid="{00000000-0005-0000-0000-000046000000}"/>
    <cellStyle name="KPMG Heading 1 2" xfId="68" xr:uid="{00000000-0005-0000-0000-000047000000}"/>
    <cellStyle name="KPMG Heading 2" xfId="29" xr:uid="{00000000-0005-0000-0000-000048000000}"/>
    <cellStyle name="KPMG Heading 2 2" xfId="69" xr:uid="{00000000-0005-0000-0000-000049000000}"/>
    <cellStyle name="KPMG Heading 3" xfId="30" xr:uid="{00000000-0005-0000-0000-00004A000000}"/>
    <cellStyle name="KPMG Heading 3 2" xfId="70" xr:uid="{00000000-0005-0000-0000-00004B000000}"/>
    <cellStyle name="KPMG Heading 4" xfId="31" xr:uid="{00000000-0005-0000-0000-00004C000000}"/>
    <cellStyle name="KPMG Heading 4 2" xfId="71" xr:uid="{00000000-0005-0000-0000-00004D000000}"/>
    <cellStyle name="KPMG Normal" xfId="32" xr:uid="{00000000-0005-0000-0000-00004E000000}"/>
    <cellStyle name="KPMG Normal Text" xfId="33" xr:uid="{00000000-0005-0000-0000-00004F000000}"/>
    <cellStyle name="Microsoft Excel found an error in the formula you entered. Do you want to accept the correction proposed below?_x000a__x000a_|_x000a__x000a_• To accept the correction, click Yes._x000a_• To close this message and correct the formula yourself, click No." xfId="34" xr:uid="{00000000-0005-0000-0000-000050000000}"/>
    <cellStyle name="Microsoft Excel found an error in the formula you entered. Do you want to accept the correction proposed below?_x000a__x000a_|_x000a__x000a_• To accept the correction, click Yes._x000a_• To close this message and correct the formula yourself, click No. 2" xfId="117" xr:uid="{00000000-0005-0000-0000-000051000000}"/>
    <cellStyle name="Monétaire 2" xfId="83" xr:uid="{00000000-0005-0000-0000-000052000000}"/>
    <cellStyle name="Neutral" xfId="35" xr:uid="{00000000-0005-0000-0000-000053000000}"/>
    <cellStyle name="Non défini" xfId="36" xr:uid="{00000000-0005-0000-0000-000054000000}"/>
    <cellStyle name="Normal" xfId="0" builtinId="0"/>
    <cellStyle name="Normal 2" xfId="62" xr:uid="{00000000-0005-0000-0000-000056000000}"/>
    <cellStyle name="Normal 2 2" xfId="118" xr:uid="{00000000-0005-0000-0000-000057000000}"/>
    <cellStyle name="Normal 3" xfId="79" xr:uid="{00000000-0005-0000-0000-000058000000}"/>
    <cellStyle name="Normal 3 2" xfId="80" xr:uid="{00000000-0005-0000-0000-000059000000}"/>
    <cellStyle name="Normal 4" xfId="115" xr:uid="{00000000-0005-0000-0000-00005A000000}"/>
    <cellStyle name="Normal 7" xfId="116" xr:uid="{00000000-0005-0000-0000-00005B000000}"/>
    <cellStyle name="Normal_Annexe 6 EN 2" xfId="87" xr:uid="{00000000-0005-0000-0000-00005C000000}"/>
    <cellStyle name="Normal_Balance sheet - P&amp;L dec 2011 2 2" xfId="85" xr:uid="{00000000-0005-0000-0000-00005D000000}"/>
    <cellStyle name="Normal_Q2 2007 PnL-TFT-BS_v4" xfId="37" xr:uid="{00000000-0005-0000-0000-00005E000000}"/>
    <cellStyle name="Normal_Q2 2007 PnL-TFT-BS_v4 2 2" xfId="81" xr:uid="{00000000-0005-0000-0000-00005F000000}"/>
    <cellStyle name="Normal_TFT communiqué" xfId="86" xr:uid="{00000000-0005-0000-0000-000060000000}"/>
    <cellStyle name="Note" xfId="113" builtinId="10" customBuiltin="1"/>
    <cellStyle name="Output" xfId="49" xr:uid="{00000000-0005-0000-0000-000061000000}"/>
    <cellStyle name="Percent" xfId="61" xr:uid="{00000000-0005-0000-0000-000062000000}"/>
    <cellStyle name="Pourcentage 2" xfId="73" xr:uid="{00000000-0005-0000-0000-000063000000}"/>
    <cellStyle name="Pourcentage 2 2" xfId="77" xr:uid="{00000000-0005-0000-0000-000064000000}"/>
    <cellStyle name="Pourcentage 3" xfId="84" xr:uid="{00000000-0005-0000-0000-000065000000}"/>
    <cellStyle name="Pourcentage 3 2" xfId="82" xr:uid="{00000000-0005-0000-0000-000066000000}"/>
    <cellStyle name="SAPBEXaggData" xfId="38" xr:uid="{00000000-0005-0000-0000-000067000000}"/>
    <cellStyle name="SAPBEXaggItem" xfId="39" xr:uid="{00000000-0005-0000-0000-000068000000}"/>
    <cellStyle name="SAPBEXchaText" xfId="40" xr:uid="{00000000-0005-0000-0000-000069000000}"/>
    <cellStyle name="SAPBEXfilterDrill" xfId="41" xr:uid="{00000000-0005-0000-0000-00006A000000}"/>
    <cellStyle name="SAPBEXfilterItem" xfId="42" xr:uid="{00000000-0005-0000-0000-00006B000000}"/>
    <cellStyle name="SAPBEXheaderItem" xfId="43" xr:uid="{00000000-0005-0000-0000-00006C000000}"/>
    <cellStyle name="SAPBEXheaderText" xfId="44" xr:uid="{00000000-0005-0000-0000-00006D000000}"/>
    <cellStyle name="SAPBEXstdData" xfId="45" xr:uid="{00000000-0005-0000-0000-00006E000000}"/>
    <cellStyle name="SAPBEXstdItem" xfId="46" xr:uid="{00000000-0005-0000-0000-00006F000000}"/>
    <cellStyle name="SAPBEXtitle" xfId="47" xr:uid="{00000000-0005-0000-0000-000070000000}"/>
    <cellStyle name="Style 1" xfId="50" xr:uid="{00000000-0005-0000-0000-000071000000}"/>
    <cellStyle name="Style 1 2" xfId="72" xr:uid="{00000000-0005-0000-0000-000072000000}"/>
    <cellStyle name="Title" xfId="52" xr:uid="{00000000-0005-0000-0000-000073000000}"/>
    <cellStyle name="Total" xfId="57" builtinId="25" customBuiltin="1"/>
    <cellStyle name="Währung [0]_Abbreviations" xfId="59" xr:uid="{00000000-0005-0000-0000-000075000000}"/>
    <cellStyle name="Währung_Abbreviations" xfId="60" xr:uid="{00000000-0005-0000-0000-00007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4E0AE"/>
      <color rgb="FFEFE5D2"/>
      <color rgb="FFCDD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soph\2004.12\Palier%20Aventis\Goodwill%203rd%20draf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JLR\2005\Juin%202005\EPS%20IFRS%20juin%202005%20(dilu&#23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IFC%202002%20R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Users\kj\Desktop\Karla%20JOULAIN\MISSIONS\SANOFI\SANOFI%202003\05%20-%20IFC%20SANOFI%202003\SFAS\SFAS%20IFC%202002%20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12\Hierarchie%20Acces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Consoph\2005.06\R-%20Brochures\R2-%20Brochure%20IFRS\Notes%20A%20Schaeffer\3-%20TFT\3.1%20-%20Notes%20aux%20Etats%20Financiers\2004.12\Hierarchie%20Acce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onsoph\2005.06\R-%20Brochures\R2-%20Brochure%20IFRS\Notes%20A%20Schaeffer\3-%20TFT\3.1%20-%20Notes%20aux%20Etats%20Financiers\2004.06\Hierarchie%20Acc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Consoph\2005.06\R-%20Brochures\R2-%20Brochure%20IFRS\Notes%20A%20Schaeffer\3-%20TFT\3.1%20-%20Notes%20aux%20Etats%20Financiers\2004.06\Hierarchie%20Acc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Consoph\2004.12\Palier%20Aventis\Goodwill%203rd%20draf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esorerie\R&#233;sultat%20de%20Change\Position%20de%20change\2009\0809\Sous_Jacent\ENGA_H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Tresorerie\R&#233;sultat%20de%20Change\Position%20de%20change\2009\0809\Sous_Jacent\ENGA_H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Marches\Fixing\change\Fix2004\Fixquotidien\Fixquotidien08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j\Desktop\Karla%20JOULAIN\MISSIONS\SANOFI\SANOFI%202003\05%20-%20IFC%20SANOFI%202003\SFAS\SFAS%20RD\SFAS_132_01-D&#233;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Users\kj\Desktop\Karla%20JOULAIN\MISSIONS\SANOFI\SANOFI%202003\05%20-%20IFC%20SANOFI%202003\SFAS\SFAS%20RD\SFAS_132_01-D&#233;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iasseExcel\RecepLiasseExcel\Re&#231;uExcel\conso\S4014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LiasseExcel\RecepLiasseExcel\Re&#231;uExcel\conso\S401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Nbre actions"/>
      <sheetName val="Actions propres"/>
      <sheetName val="Cap S001"/>
      <sheetName val="Sop-0"/>
      <sheetName val="Sop-1"/>
      <sheetName val="Sop-2"/>
      <sheetName val="Sop-3"/>
      <sheetName val="Cours a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
      <sheetName val="valeur"/>
      <sheetName val="082004"/>
    </sheetNames>
    <sheetDataSet>
      <sheetData sheetId="0">
        <row r="4">
          <cell r="B4" t="str">
            <v>Date</v>
          </cell>
        </row>
      </sheetData>
      <sheetData sheetId="1">
        <row r="4">
          <cell r="B4" t="str">
            <v>Date</v>
          </cell>
          <cell r="C4" t="str">
            <v>AED</v>
          </cell>
          <cell r="D4" t="str">
            <v>BRL</v>
          </cell>
          <cell r="E4" t="str">
            <v>CNY</v>
          </cell>
          <cell r="F4" t="str">
            <v>IDR</v>
          </cell>
          <cell r="G4" t="str">
            <v>INR</v>
          </cell>
          <cell r="H4" t="str">
            <v>MAD</v>
          </cell>
          <cell r="I4" t="str">
            <v>MXN</v>
          </cell>
          <cell r="J4" t="str">
            <v>MYR</v>
          </cell>
          <cell r="K4" t="str">
            <v>PHP</v>
          </cell>
          <cell r="L4" t="str">
            <v>RUB</v>
          </cell>
          <cell r="M4" t="str">
            <v>SAR</v>
          </cell>
          <cell r="N4" t="str">
            <v>THB</v>
          </cell>
          <cell r="O4" t="str">
            <v>TND</v>
          </cell>
          <cell r="P4" t="str">
            <v>TWD</v>
          </cell>
        </row>
        <row r="5">
          <cell r="B5">
            <v>0</v>
          </cell>
          <cell r="C5">
            <v>1</v>
          </cell>
          <cell r="D5">
            <v>2</v>
          </cell>
          <cell r="E5">
            <v>3</v>
          </cell>
          <cell r="F5">
            <v>4</v>
          </cell>
          <cell r="G5">
            <v>5</v>
          </cell>
          <cell r="H5">
            <v>6</v>
          </cell>
          <cell r="I5">
            <v>7</v>
          </cell>
          <cell r="J5">
            <v>8</v>
          </cell>
          <cell r="K5">
            <v>9</v>
          </cell>
          <cell r="L5">
            <v>10</v>
          </cell>
          <cell r="M5">
            <v>11</v>
          </cell>
          <cell r="N5">
            <v>12</v>
          </cell>
          <cell r="O5">
            <v>13</v>
          </cell>
          <cell r="P5">
            <v>14</v>
          </cell>
        </row>
        <row r="6">
          <cell r="B6">
            <v>38198</v>
          </cell>
          <cell r="C6">
            <v>4.4212999999999996</v>
          </cell>
          <cell r="D6">
            <v>3.6562000000000001</v>
          </cell>
          <cell r="E6">
            <v>9.9647000000000006</v>
          </cell>
          <cell r="F6">
            <v>11042.4</v>
          </cell>
          <cell r="G6">
            <v>55.95</v>
          </cell>
          <cell r="H6">
            <v>10.951000000000001</v>
          </cell>
          <cell r="I6">
            <v>13.7431</v>
          </cell>
          <cell r="J6">
            <v>4.5804</v>
          </cell>
          <cell r="K6">
            <v>67.358000000000004</v>
          </cell>
          <cell r="L6">
            <v>35.053199999999997</v>
          </cell>
          <cell r="M6">
            <v>4.5148999999999999</v>
          </cell>
          <cell r="N6">
            <v>49.779000000000003</v>
          </cell>
          <cell r="O6">
            <v>1.5353000000000001</v>
          </cell>
          <cell r="P6">
            <v>41.095999999999997</v>
          </cell>
        </row>
        <row r="7">
          <cell r="B7">
            <v>38201</v>
          </cell>
          <cell r="C7">
            <v>4.4272</v>
          </cell>
          <cell r="D7">
            <v>3.6732</v>
          </cell>
          <cell r="E7">
            <v>9.9779</v>
          </cell>
          <cell r="F7">
            <v>10993.16</v>
          </cell>
          <cell r="G7">
            <v>55.92</v>
          </cell>
          <cell r="H7">
            <v>10.958500000000001</v>
          </cell>
          <cell r="I7">
            <v>13.767099999999999</v>
          </cell>
          <cell r="J7">
            <v>4.5892999999999997</v>
          </cell>
          <cell r="K7">
            <v>67.242999999999995</v>
          </cell>
          <cell r="L7">
            <v>35.160899999999998</v>
          </cell>
          <cell r="M7">
            <v>4.5209000000000001</v>
          </cell>
          <cell r="N7" t="str">
            <v/>
          </cell>
          <cell r="O7">
            <v>1.5356000000000001</v>
          </cell>
          <cell r="P7">
            <v>41.110999999999997</v>
          </cell>
        </row>
        <row r="8">
          <cell r="B8">
            <v>38202</v>
          </cell>
          <cell r="C8">
            <v>4.4150999999999998</v>
          </cell>
          <cell r="D8">
            <v>3.6690999999999998</v>
          </cell>
          <cell r="E8">
            <v>9.9505999999999997</v>
          </cell>
          <cell r="F8">
            <v>10991.87</v>
          </cell>
          <cell r="G8">
            <v>55.61</v>
          </cell>
          <cell r="H8">
            <v>10.955</v>
          </cell>
          <cell r="I8">
            <v>13.726100000000001</v>
          </cell>
          <cell r="J8">
            <v>4.5659000000000001</v>
          </cell>
          <cell r="K8">
            <v>67.161000000000001</v>
          </cell>
          <cell r="L8">
            <v>35.057400000000001</v>
          </cell>
          <cell r="M8">
            <v>4.5086000000000004</v>
          </cell>
          <cell r="N8">
            <v>49.71</v>
          </cell>
          <cell r="O8">
            <v>1.5329999999999999</v>
          </cell>
          <cell r="P8">
            <v>40.994999999999997</v>
          </cell>
        </row>
        <row r="9">
          <cell r="B9">
            <v>38203</v>
          </cell>
          <cell r="C9">
            <v>4.4008000000000003</v>
          </cell>
          <cell r="D9">
            <v>3.6596000000000002</v>
          </cell>
          <cell r="E9">
            <v>9.9177</v>
          </cell>
          <cell r="F9">
            <v>11048.95</v>
          </cell>
          <cell r="G9">
            <v>55.76</v>
          </cell>
          <cell r="H9">
            <v>10.942500000000001</v>
          </cell>
          <cell r="I9">
            <v>13.7235</v>
          </cell>
          <cell r="J9">
            <v>4.5656999999999996</v>
          </cell>
          <cell r="K9">
            <v>66.984999999999999</v>
          </cell>
          <cell r="L9">
            <v>35.084600000000002</v>
          </cell>
          <cell r="M9">
            <v>4.4939</v>
          </cell>
          <cell r="N9">
            <v>49.64</v>
          </cell>
          <cell r="O9">
            <v>1.5331999999999999</v>
          </cell>
          <cell r="P9">
            <v>40.950000000000003</v>
          </cell>
        </row>
        <row r="10">
          <cell r="B10">
            <v>38204</v>
          </cell>
          <cell r="C10">
            <v>4.4223999999999997</v>
          </cell>
          <cell r="D10">
            <v>3.6957</v>
          </cell>
          <cell r="E10">
            <v>9.9665999999999997</v>
          </cell>
          <cell r="F10">
            <v>11087.85</v>
          </cell>
          <cell r="G10">
            <v>55.9</v>
          </cell>
          <cell r="H10">
            <v>10.954000000000001</v>
          </cell>
          <cell r="I10">
            <v>13.757400000000001</v>
          </cell>
          <cell r="J10">
            <v>4.5823</v>
          </cell>
          <cell r="K10">
            <v>67.17</v>
          </cell>
          <cell r="L10">
            <v>35.195099999999996</v>
          </cell>
          <cell r="M10">
            <v>4.5159000000000002</v>
          </cell>
          <cell r="N10">
            <v>49.923000000000002</v>
          </cell>
          <cell r="O10">
            <v>1.5349999999999999</v>
          </cell>
          <cell r="P10">
            <v>41.128999999999998</v>
          </cell>
        </row>
        <row r="11">
          <cell r="B11">
            <v>38205</v>
          </cell>
          <cell r="C11">
            <v>4.4305000000000003</v>
          </cell>
          <cell r="D11">
            <v>3.6577999999999999</v>
          </cell>
          <cell r="E11">
            <v>9.9847999999999999</v>
          </cell>
          <cell r="F11">
            <v>11088.5</v>
          </cell>
          <cell r="G11">
            <v>56.06</v>
          </cell>
          <cell r="H11">
            <v>10.987</v>
          </cell>
          <cell r="I11">
            <v>13.759</v>
          </cell>
          <cell r="J11">
            <v>4.5815000000000001</v>
          </cell>
          <cell r="K11">
            <v>67.215000000000003</v>
          </cell>
          <cell r="L11">
            <v>35.250700000000002</v>
          </cell>
          <cell r="M11">
            <v>4.5242000000000004</v>
          </cell>
          <cell r="N11">
            <v>50.02</v>
          </cell>
          <cell r="O11">
            <v>1.5354000000000001</v>
          </cell>
          <cell r="P11">
            <v>41.206000000000003</v>
          </cell>
        </row>
        <row r="12">
          <cell r="B12">
            <v>38208</v>
          </cell>
          <cell r="C12">
            <v>4.4977</v>
          </cell>
          <cell r="D12">
            <v>3.7219000000000002</v>
          </cell>
          <cell r="E12">
            <v>10.136699999999999</v>
          </cell>
          <cell r="F12">
            <v>11237.47</v>
          </cell>
          <cell r="G12">
            <v>56.96</v>
          </cell>
          <cell r="H12">
            <v>10.992000000000001</v>
          </cell>
          <cell r="I12">
            <v>13.967700000000001</v>
          </cell>
          <cell r="J12">
            <v>4.6600999999999999</v>
          </cell>
          <cell r="K12">
            <v>68.227999999999994</v>
          </cell>
          <cell r="L12">
            <v>35.929600000000001</v>
          </cell>
          <cell r="M12">
            <v>4.5929000000000002</v>
          </cell>
          <cell r="N12">
            <v>50.683</v>
          </cell>
          <cell r="O12">
            <v>1.5450999999999999</v>
          </cell>
          <cell r="P12">
            <v>41.77</v>
          </cell>
        </row>
        <row r="13">
          <cell r="B13">
            <v>38209</v>
          </cell>
          <cell r="C13">
            <v>4.5095000000000001</v>
          </cell>
          <cell r="D13">
            <v>3.7181000000000002</v>
          </cell>
          <cell r="E13">
            <v>10.1633</v>
          </cell>
          <cell r="F13">
            <v>11303.75</v>
          </cell>
          <cell r="G13">
            <v>57.03</v>
          </cell>
          <cell r="H13">
            <v>10.994999999999999</v>
          </cell>
          <cell r="I13">
            <v>14.018000000000001</v>
          </cell>
          <cell r="J13">
            <v>4.6654999999999998</v>
          </cell>
          <cell r="K13">
            <v>68.344999999999999</v>
          </cell>
          <cell r="L13">
            <v>35.918999999999997</v>
          </cell>
          <cell r="M13">
            <v>4.6048</v>
          </cell>
          <cell r="N13">
            <v>50.832999999999998</v>
          </cell>
          <cell r="O13">
            <v>1.5465</v>
          </cell>
          <cell r="P13">
            <v>41.869</v>
          </cell>
        </row>
        <row r="14">
          <cell r="B14">
            <v>38210</v>
          </cell>
          <cell r="C14">
            <v>4.4926000000000004</v>
          </cell>
          <cell r="D14">
            <v>3.7139000000000002</v>
          </cell>
          <cell r="E14">
            <v>10.124599999999999</v>
          </cell>
          <cell r="F14">
            <v>11301.92</v>
          </cell>
          <cell r="G14">
            <v>56.73</v>
          </cell>
          <cell r="H14">
            <v>10.986499999999999</v>
          </cell>
          <cell r="I14">
            <v>13.981400000000001</v>
          </cell>
          <cell r="J14">
            <v>4.6441999999999997</v>
          </cell>
          <cell r="K14">
            <v>68.063999999999993</v>
          </cell>
          <cell r="L14">
            <v>35.801400000000001</v>
          </cell>
          <cell r="M14">
            <v>4.5876000000000001</v>
          </cell>
          <cell r="N14">
            <v>50.768999999999998</v>
          </cell>
          <cell r="O14">
            <v>1.5446</v>
          </cell>
          <cell r="P14">
            <v>41.762999999999998</v>
          </cell>
        </row>
        <row r="15">
          <cell r="B15">
            <v>38211</v>
          </cell>
          <cell r="C15">
            <v>4.5010000000000003</v>
          </cell>
          <cell r="D15">
            <v>3.7197</v>
          </cell>
          <cell r="E15">
            <v>10.143700000000001</v>
          </cell>
          <cell r="F15">
            <v>11300.88</v>
          </cell>
          <cell r="G15">
            <v>56.61</v>
          </cell>
          <cell r="H15">
            <v>10.994</v>
          </cell>
          <cell r="I15">
            <v>14.0101</v>
          </cell>
          <cell r="J15">
            <v>4.6600999999999999</v>
          </cell>
          <cell r="K15">
            <v>68.228999999999999</v>
          </cell>
          <cell r="L15">
            <v>35.833799999999997</v>
          </cell>
          <cell r="M15">
            <v>4.5961999999999996</v>
          </cell>
          <cell r="N15" t="str">
            <v/>
          </cell>
          <cell r="O15">
            <v>1.5458000000000001</v>
          </cell>
          <cell r="P15">
            <v>41.841999999999999</v>
          </cell>
        </row>
        <row r="16">
          <cell r="B16">
            <v>38212</v>
          </cell>
          <cell r="C16">
            <v>4.4874000000000001</v>
          </cell>
          <cell r="D16">
            <v>3.6901000000000002</v>
          </cell>
          <cell r="E16">
            <v>10.113099999999999</v>
          </cell>
          <cell r="F16">
            <v>11333.43</v>
          </cell>
          <cell r="G16">
            <v>56.42</v>
          </cell>
          <cell r="H16">
            <v>11.000999999999999</v>
          </cell>
          <cell r="I16">
            <v>13.910399999999999</v>
          </cell>
          <cell r="J16">
            <v>4.6355000000000004</v>
          </cell>
          <cell r="K16">
            <v>68.034999999999997</v>
          </cell>
          <cell r="L16">
            <v>35.720999999999997</v>
          </cell>
          <cell r="M16">
            <v>4.5823</v>
          </cell>
          <cell r="N16">
            <v>50.777000000000001</v>
          </cell>
          <cell r="O16" t="str">
            <v/>
          </cell>
          <cell r="P16">
            <v>41.779000000000003</v>
          </cell>
        </row>
        <row r="17">
          <cell r="B17">
            <v>38215</v>
          </cell>
          <cell r="C17">
            <v>4.5308000000000002</v>
          </cell>
          <cell r="D17">
            <v>3.7097000000000002</v>
          </cell>
          <cell r="E17">
            <v>10.2112</v>
          </cell>
          <cell r="F17">
            <v>11444.87</v>
          </cell>
          <cell r="G17">
            <v>57.24</v>
          </cell>
          <cell r="H17">
            <v>11.005000000000001</v>
          </cell>
          <cell r="I17">
            <v>14.037699999999999</v>
          </cell>
          <cell r="J17">
            <v>4.6901999999999999</v>
          </cell>
          <cell r="K17">
            <v>68.754000000000005</v>
          </cell>
          <cell r="L17">
            <v>36.122399999999999</v>
          </cell>
          <cell r="M17">
            <v>4.6265999999999998</v>
          </cell>
          <cell r="N17">
            <v>51.243000000000002</v>
          </cell>
          <cell r="O17">
            <v>1.5492999999999999</v>
          </cell>
          <cell r="P17">
            <v>42.186</v>
          </cell>
        </row>
        <row r="18">
          <cell r="B18">
            <v>38216</v>
          </cell>
          <cell r="C18">
            <v>4.5311000000000003</v>
          </cell>
          <cell r="D18">
            <v>3.6951999999999998</v>
          </cell>
          <cell r="E18">
            <v>10.211499999999999</v>
          </cell>
          <cell r="F18" t="str">
            <v/>
          </cell>
          <cell r="G18">
            <v>57.34</v>
          </cell>
          <cell r="H18">
            <v>11.005000000000001</v>
          </cell>
          <cell r="I18">
            <v>13.9901</v>
          </cell>
          <cell r="J18">
            <v>4.6905999999999999</v>
          </cell>
          <cell r="K18">
            <v>68.741</v>
          </cell>
          <cell r="L18">
            <v>36.11</v>
          </cell>
          <cell r="M18">
            <v>4.6205999999999996</v>
          </cell>
          <cell r="N18">
            <v>51.213999999999999</v>
          </cell>
          <cell r="O18">
            <v>1.5492999999999999</v>
          </cell>
          <cell r="P18">
            <v>42.180999999999997</v>
          </cell>
        </row>
        <row r="19">
          <cell r="B19">
            <v>38217</v>
          </cell>
          <cell r="C19">
            <v>4.5286</v>
          </cell>
          <cell r="D19">
            <v>3.6783000000000001</v>
          </cell>
          <cell r="E19">
            <v>10.206</v>
          </cell>
          <cell r="F19">
            <v>11426.38</v>
          </cell>
          <cell r="G19">
            <v>57.31</v>
          </cell>
          <cell r="H19">
            <v>11.000999999999999</v>
          </cell>
          <cell r="I19">
            <v>14.007999999999999</v>
          </cell>
          <cell r="J19">
            <v>4.6853999999999996</v>
          </cell>
          <cell r="K19">
            <v>68.781999999999996</v>
          </cell>
          <cell r="L19">
            <v>36.124600000000001</v>
          </cell>
          <cell r="M19">
            <v>4.6180000000000003</v>
          </cell>
          <cell r="N19">
            <v>51.165999999999997</v>
          </cell>
          <cell r="O19">
            <v>1.5488999999999999</v>
          </cell>
          <cell r="P19">
            <v>42.146000000000001</v>
          </cell>
        </row>
        <row r="20">
          <cell r="B20">
            <v>38218</v>
          </cell>
          <cell r="C20">
            <v>4.5388000000000002</v>
          </cell>
          <cell r="D20">
            <v>3.6903999999999999</v>
          </cell>
          <cell r="E20">
            <v>10.229200000000001</v>
          </cell>
          <cell r="F20">
            <v>11423.92</v>
          </cell>
          <cell r="G20">
            <v>57.21</v>
          </cell>
          <cell r="H20">
            <v>11.01</v>
          </cell>
          <cell r="I20">
            <v>14.040800000000001</v>
          </cell>
          <cell r="J20">
            <v>4.6993</v>
          </cell>
          <cell r="K20">
            <v>68.914000000000001</v>
          </cell>
          <cell r="L20">
            <v>36.078800000000001</v>
          </cell>
          <cell r="M20">
            <v>4.6284999999999998</v>
          </cell>
          <cell r="N20">
            <v>51.268999999999998</v>
          </cell>
          <cell r="O20">
            <v>1.5506</v>
          </cell>
          <cell r="P20">
            <v>42.106999999999999</v>
          </cell>
        </row>
        <row r="21">
          <cell r="B21">
            <v>38219</v>
          </cell>
          <cell r="C21">
            <v>4.5145999999999997</v>
          </cell>
          <cell r="D21">
            <v>3.6461000000000001</v>
          </cell>
          <cell r="E21">
            <v>10.1745</v>
          </cell>
          <cell r="F21">
            <v>11417.05</v>
          </cell>
          <cell r="G21">
            <v>56.867400000000004</v>
          </cell>
          <cell r="H21" t="str">
            <v/>
          </cell>
          <cell r="I21">
            <v>13.9283</v>
          </cell>
          <cell r="J21">
            <v>4.6887999999999996</v>
          </cell>
          <cell r="K21">
            <v>68.497</v>
          </cell>
          <cell r="L21">
            <v>36.142099999999999</v>
          </cell>
          <cell r="M21">
            <v>4.6037999999999997</v>
          </cell>
          <cell r="N21">
            <v>50.935000000000002</v>
          </cell>
          <cell r="O21">
            <v>1.5489999999999999</v>
          </cell>
          <cell r="P21">
            <v>41.853000000000002</v>
          </cell>
        </row>
        <row r="22">
          <cell r="B22">
            <v>38222</v>
          </cell>
          <cell r="C22">
            <v>4.4988000000000001</v>
          </cell>
          <cell r="D22">
            <v>3.6297000000000001</v>
          </cell>
          <cell r="E22">
            <v>10.1387</v>
          </cell>
          <cell r="F22">
            <v>11364.75</v>
          </cell>
          <cell r="G22">
            <v>56.87</v>
          </cell>
          <cell r="H22">
            <v>10.987</v>
          </cell>
          <cell r="I22">
            <v>13.9466</v>
          </cell>
          <cell r="J22">
            <v>4.6603000000000003</v>
          </cell>
          <cell r="K22">
            <v>68.415999999999997</v>
          </cell>
          <cell r="L22">
            <v>35.958300000000001</v>
          </cell>
          <cell r="M22">
            <v>4.5940000000000003</v>
          </cell>
          <cell r="N22">
            <v>50.765000000000001</v>
          </cell>
          <cell r="O22">
            <v>1.5458000000000001</v>
          </cell>
          <cell r="P22">
            <v>41.732999999999997</v>
          </cell>
        </row>
        <row r="23">
          <cell r="B23">
            <v>38223</v>
          </cell>
          <cell r="C23">
            <v>4.4580000000000002</v>
          </cell>
          <cell r="D23">
            <v>3.5871</v>
          </cell>
          <cell r="E23">
            <v>10.046799999999999</v>
          </cell>
          <cell r="F23">
            <v>11271.96</v>
          </cell>
          <cell r="G23">
            <v>56.25</v>
          </cell>
          <cell r="H23">
            <v>10.9655</v>
          </cell>
          <cell r="I23">
            <v>13.8108</v>
          </cell>
          <cell r="J23">
            <v>4.6200999999999999</v>
          </cell>
          <cell r="K23">
            <v>67.947999999999993</v>
          </cell>
          <cell r="L23">
            <v>35.512</v>
          </cell>
          <cell r="M23">
            <v>4.5523999999999996</v>
          </cell>
          <cell r="N23">
            <v>50.192999999999998</v>
          </cell>
          <cell r="O23">
            <v>1.5412999999999999</v>
          </cell>
          <cell r="P23">
            <v>41.335000000000001</v>
          </cell>
        </row>
        <row r="24">
          <cell r="B24">
            <v>38224</v>
          </cell>
          <cell r="C24">
            <v>4.4367000000000001</v>
          </cell>
          <cell r="D24">
            <v>3.5651000000000002</v>
          </cell>
          <cell r="E24">
            <v>9.9990000000000006</v>
          </cell>
          <cell r="F24">
            <v>11185.1</v>
          </cell>
          <cell r="G24">
            <v>55.98</v>
          </cell>
          <cell r="H24">
            <v>10.961499999999999</v>
          </cell>
          <cell r="I24">
            <v>13.721299999999999</v>
          </cell>
          <cell r="J24">
            <v>4.5960000000000001</v>
          </cell>
          <cell r="K24">
            <v>67.707999999999998</v>
          </cell>
          <cell r="L24">
            <v>35.315399999999997</v>
          </cell>
          <cell r="M24">
            <v>4.5305999999999997</v>
          </cell>
          <cell r="N24">
            <v>50.146000000000001</v>
          </cell>
          <cell r="O24">
            <v>1.5387</v>
          </cell>
          <cell r="P24">
            <v>41.158000000000001</v>
          </cell>
        </row>
        <row r="25">
          <cell r="B25">
            <v>38225</v>
          </cell>
          <cell r="C25">
            <v>4.4436999999999998</v>
          </cell>
          <cell r="D25">
            <v>3.5756000000000001</v>
          </cell>
          <cell r="E25">
            <v>10.014799999999999</v>
          </cell>
          <cell r="F25">
            <v>11223.73</v>
          </cell>
          <cell r="G25">
            <v>55.94</v>
          </cell>
          <cell r="H25">
            <v>10.958</v>
          </cell>
          <cell r="I25">
            <v>13.7402</v>
          </cell>
          <cell r="J25">
            <v>4.5880000000000001</v>
          </cell>
          <cell r="K25">
            <v>67.826999999999998</v>
          </cell>
          <cell r="L25">
            <v>35.268799999999999</v>
          </cell>
          <cell r="M25">
            <v>4.5377000000000001</v>
          </cell>
          <cell r="N25">
            <v>50.451000000000001</v>
          </cell>
          <cell r="O25">
            <v>1.5376000000000001</v>
          </cell>
          <cell r="P25">
            <v>41.231000000000002</v>
          </cell>
        </row>
        <row r="26">
          <cell r="B26">
            <v>38226</v>
          </cell>
          <cell r="C26">
            <v>4.4382000000000001</v>
          </cell>
          <cell r="D26">
            <v>3.5699000000000001</v>
          </cell>
          <cell r="E26">
            <v>10.0022</v>
          </cell>
          <cell r="F26">
            <v>11251.21</v>
          </cell>
          <cell r="G26">
            <v>56.13</v>
          </cell>
          <cell r="H26">
            <v>10.9625</v>
          </cell>
          <cell r="I26">
            <v>13.755800000000001</v>
          </cell>
          <cell r="J26">
            <v>4.5972999999999997</v>
          </cell>
          <cell r="K26">
            <v>67.856999999999999</v>
          </cell>
          <cell r="L26">
            <v>35.4634</v>
          </cell>
          <cell r="M26">
            <v>4.5320999999999998</v>
          </cell>
          <cell r="N26">
            <v>50.296999999999997</v>
          </cell>
          <cell r="O26">
            <v>1.5379</v>
          </cell>
          <cell r="P26">
            <v>41.167999999999999</v>
          </cell>
        </row>
        <row r="27">
          <cell r="B27">
            <v>38229</v>
          </cell>
          <cell r="C27">
            <v>4.4242999999999997</v>
          </cell>
          <cell r="D27">
            <v>3.5478000000000001</v>
          </cell>
          <cell r="E27">
            <v>9.9711999999999996</v>
          </cell>
          <cell r="F27">
            <v>11215.35</v>
          </cell>
          <cell r="G27">
            <v>55.68</v>
          </cell>
          <cell r="H27">
            <v>10.954499999999999</v>
          </cell>
          <cell r="I27">
            <v>13.7456</v>
          </cell>
          <cell r="J27">
            <v>4.5788000000000002</v>
          </cell>
          <cell r="K27">
            <v>67.715999999999994</v>
          </cell>
          <cell r="L27">
            <v>35.146299999999997</v>
          </cell>
          <cell r="M27">
            <v>4.5179</v>
          </cell>
          <cell r="N27">
            <v>50.192999999999998</v>
          </cell>
          <cell r="O27">
            <v>1.5366</v>
          </cell>
          <cell r="P27">
            <v>41.055</v>
          </cell>
        </row>
        <row r="28">
          <cell r="B28">
            <v>38230</v>
          </cell>
          <cell r="C28">
            <v>4.4478</v>
          </cell>
          <cell r="D28">
            <v>3.5461</v>
          </cell>
          <cell r="E28">
            <v>10.0237</v>
          </cell>
          <cell r="F28">
            <v>11265.44</v>
          </cell>
          <cell r="G28">
            <v>56</v>
          </cell>
          <cell r="H28">
            <v>10.965999999999999</v>
          </cell>
          <cell r="I28">
            <v>13.779299999999999</v>
          </cell>
          <cell r="J28">
            <v>4.5788000000000002</v>
          </cell>
          <cell r="K28">
            <v>68.015000000000001</v>
          </cell>
          <cell r="L28">
            <v>35.371299999999998</v>
          </cell>
          <cell r="M28">
            <v>4.5419999999999998</v>
          </cell>
          <cell r="N28">
            <v>50.435000000000002</v>
          </cell>
          <cell r="O28">
            <v>1.538</v>
          </cell>
          <cell r="P28">
            <v>41.241999999999997</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8"/>
  <sheetViews>
    <sheetView showGridLines="0" zoomScale="85" zoomScaleNormal="85" zoomScaleSheetLayoutView="85" workbookViewId="0">
      <selection activeCell="L22" sqref="L22"/>
    </sheetView>
  </sheetViews>
  <sheetFormatPr baseColWidth="10" defaultColWidth="9.140625" defaultRowHeight="12.75"/>
  <cols>
    <col min="1" max="1" width="50.7109375" style="41" customWidth="1"/>
    <col min="2" max="2" width="12.85546875" style="41" customWidth="1"/>
    <col min="3" max="3" width="12.7109375" style="41" customWidth="1"/>
    <col min="4" max="4" width="12.7109375" style="42" customWidth="1"/>
    <col min="5" max="5" width="1.7109375" style="104" customWidth="1"/>
    <col min="6" max="7" width="12.7109375" style="41" customWidth="1"/>
    <col min="8" max="8" width="12.7109375" style="42" customWidth="1"/>
    <col min="9" max="9" width="1.7109375" style="104" customWidth="1"/>
    <col min="10" max="11" width="12.7109375" style="41" customWidth="1"/>
    <col min="12" max="12" width="12.7109375" style="43" customWidth="1"/>
    <col min="13" max="13" width="1.7109375" style="104" customWidth="1"/>
    <col min="14" max="15" width="12.7109375" style="41" customWidth="1"/>
    <col min="16" max="16" width="12.7109375" style="43" customWidth="1"/>
    <col min="17" max="17" width="1.7109375" style="104" customWidth="1"/>
    <col min="18" max="19" width="12.7109375" style="41" customWidth="1"/>
    <col min="20" max="20" width="12.7109375" style="43" customWidth="1"/>
    <col min="21" max="16384" width="9.140625" style="41"/>
  </cols>
  <sheetData>
    <row r="1" spans="1:20" s="103" customFormat="1" ht="36.950000000000003" customHeight="1">
      <c r="A1" s="255" t="s">
        <v>78</v>
      </c>
      <c r="B1" s="255"/>
      <c r="C1" s="255"/>
      <c r="D1" s="255"/>
      <c r="E1" s="255"/>
      <c r="F1" s="255"/>
      <c r="G1" s="255"/>
      <c r="H1" s="255"/>
      <c r="I1" s="255"/>
      <c r="J1" s="255"/>
      <c r="K1" s="255"/>
      <c r="L1" s="255"/>
      <c r="M1" s="255"/>
      <c r="N1" s="255"/>
      <c r="O1" s="255"/>
      <c r="P1" s="255"/>
      <c r="Q1" s="255"/>
      <c r="R1" s="255"/>
      <c r="S1" s="255"/>
      <c r="T1" s="255"/>
    </row>
    <row r="2" spans="1:20" s="104" customFormat="1" ht="11.1" customHeight="1">
      <c r="B2" s="105"/>
      <c r="C2" s="105"/>
      <c r="D2" s="106"/>
      <c r="E2" s="105"/>
      <c r="F2" s="105"/>
      <c r="G2" s="105"/>
      <c r="H2" s="106"/>
      <c r="I2" s="105"/>
      <c r="J2" s="105"/>
      <c r="K2" s="105"/>
      <c r="L2" s="107"/>
      <c r="M2" s="105"/>
      <c r="N2" s="105"/>
      <c r="O2" s="105"/>
      <c r="P2" s="107"/>
      <c r="Q2" s="105"/>
      <c r="R2" s="105"/>
      <c r="S2" s="105"/>
      <c r="T2" s="108"/>
    </row>
    <row r="3" spans="1:20" ht="25.5" customHeight="1">
      <c r="A3" s="109" t="s">
        <v>79</v>
      </c>
      <c r="B3" s="256" t="s">
        <v>17</v>
      </c>
      <c r="C3" s="256"/>
      <c r="D3" s="256"/>
      <c r="E3" s="110"/>
      <c r="F3" s="256" t="s">
        <v>48</v>
      </c>
      <c r="G3" s="256"/>
      <c r="H3" s="256"/>
      <c r="I3" s="110"/>
      <c r="J3" s="256" t="s">
        <v>18</v>
      </c>
      <c r="K3" s="256"/>
      <c r="L3" s="256"/>
      <c r="M3" s="110"/>
      <c r="N3" s="256" t="s">
        <v>86</v>
      </c>
      <c r="O3" s="256"/>
      <c r="P3" s="257"/>
      <c r="Q3" s="110"/>
      <c r="R3" s="256" t="s">
        <v>25</v>
      </c>
      <c r="S3" s="256"/>
      <c r="T3" s="256"/>
    </row>
    <row r="4" spans="1:20" s="114" customFormat="1" ht="25.5" customHeight="1">
      <c r="A4" s="111" t="s">
        <v>21</v>
      </c>
      <c r="B4" s="112" t="s">
        <v>74</v>
      </c>
      <c r="C4" s="184" t="s">
        <v>82</v>
      </c>
      <c r="D4" s="113" t="s">
        <v>23</v>
      </c>
      <c r="E4" s="110"/>
      <c r="F4" s="112" t="s">
        <v>74</v>
      </c>
      <c r="G4" s="184" t="s">
        <v>82</v>
      </c>
      <c r="H4" s="113" t="s">
        <v>23</v>
      </c>
      <c r="I4" s="110"/>
      <c r="J4" s="112" t="s">
        <v>74</v>
      </c>
      <c r="K4" s="184" t="s">
        <v>82</v>
      </c>
      <c r="L4" s="113" t="s">
        <v>23</v>
      </c>
      <c r="M4" s="110"/>
      <c r="N4" s="112" t="s">
        <v>74</v>
      </c>
      <c r="O4" s="184" t="s">
        <v>82</v>
      </c>
      <c r="P4" s="113" t="s">
        <v>23</v>
      </c>
      <c r="Q4" s="110"/>
      <c r="R4" s="112" t="s">
        <v>74</v>
      </c>
      <c r="S4" s="184" t="s">
        <v>82</v>
      </c>
      <c r="T4" s="113" t="s">
        <v>23</v>
      </c>
    </row>
    <row r="5" spans="1:20" s="119" customFormat="1" ht="21.95" customHeight="1">
      <c r="A5" s="115" t="s">
        <v>0</v>
      </c>
      <c r="B5" s="116">
        <v>6764</v>
      </c>
      <c r="C5" s="115">
        <v>6259</v>
      </c>
      <c r="D5" s="117">
        <f>IF(C5=0,0,(B5-C5)/C5)</f>
        <v>8.0683815305959417E-2</v>
      </c>
      <c r="E5" s="118"/>
      <c r="F5" s="116">
        <v>1300</v>
      </c>
      <c r="G5" s="115">
        <v>1259</v>
      </c>
      <c r="H5" s="117">
        <f>IF(G5=0,0,(F5-G5)/G5)</f>
        <v>3.2565528196981733E-2</v>
      </c>
      <c r="I5" s="118"/>
      <c r="J5" s="116">
        <v>909</v>
      </c>
      <c r="K5" s="115">
        <v>873</v>
      </c>
      <c r="L5" s="117">
        <f>IF(K5=0,0,(J5-K5)/K5)</f>
        <v>4.1237113402061855E-2</v>
      </c>
      <c r="M5" s="118"/>
      <c r="N5" s="116">
        <v>0</v>
      </c>
      <c r="O5" s="116">
        <v>0</v>
      </c>
      <c r="P5" s="117">
        <f>IF(O5=0,0,(N5-O5)/O5)</f>
        <v>0</v>
      </c>
      <c r="Q5" s="118"/>
      <c r="R5" s="116">
        <f t="shared" ref="R5:S7" si="0">+B5+F5+J5+N5</f>
        <v>8973</v>
      </c>
      <c r="S5" s="115">
        <f t="shared" si="0"/>
        <v>8391</v>
      </c>
      <c r="T5" s="117">
        <f>IF(S5=0,0,(R5-S5)/S5)</f>
        <v>6.9360028602073645E-2</v>
      </c>
    </row>
    <row r="6" spans="1:20" ht="21.95" customHeight="1">
      <c r="A6" s="120" t="s">
        <v>41</v>
      </c>
      <c r="B6" s="121">
        <v>40</v>
      </c>
      <c r="C6" s="122">
        <v>67</v>
      </c>
      <c r="D6" s="123">
        <f>IF(C6=0,0,(B6-C6)/C6)</f>
        <v>-0.40298507462686567</v>
      </c>
      <c r="E6" s="124"/>
      <c r="F6" s="121">
        <v>15</v>
      </c>
      <c r="G6" s="122">
        <v>13</v>
      </c>
      <c r="H6" s="123">
        <f>IF(G6=0,0,(F6-G6)/G6)</f>
        <v>0.15384615384615385</v>
      </c>
      <c r="I6" s="124"/>
      <c r="J6" s="121">
        <v>288</v>
      </c>
      <c r="K6" s="122">
        <v>242</v>
      </c>
      <c r="L6" s="123">
        <f>IF(K6=0,0,(J6-K6)/K6)</f>
        <v>0.19008264462809918</v>
      </c>
      <c r="M6" s="124"/>
      <c r="N6" s="121">
        <v>0</v>
      </c>
      <c r="O6" s="122">
        <v>0</v>
      </c>
      <c r="P6" s="123">
        <f>IF(O6=0,0,(N6-O6)/O6)</f>
        <v>0</v>
      </c>
      <c r="Q6" s="124"/>
      <c r="R6" s="121">
        <f t="shared" si="0"/>
        <v>343</v>
      </c>
      <c r="S6" s="125">
        <f t="shared" si="0"/>
        <v>322</v>
      </c>
      <c r="T6" s="123">
        <f>IF(S6=0,0,(R6-S6)/S6)</f>
        <v>6.5217391304347824E-2</v>
      </c>
    </row>
    <row r="7" spans="1:20" ht="21.95" customHeight="1">
      <c r="A7" s="120" t="s">
        <v>31</v>
      </c>
      <c r="B7" s="121">
        <v>-1745</v>
      </c>
      <c r="C7" s="125">
        <v>-1578</v>
      </c>
      <c r="D7" s="123">
        <f>IF(C7=0,0,(B7-C7)/C7)</f>
        <v>0.10583016476552598</v>
      </c>
      <c r="E7" s="124"/>
      <c r="F7" s="121">
        <v>-432</v>
      </c>
      <c r="G7" s="125">
        <v>-401</v>
      </c>
      <c r="H7" s="123">
        <f>IF(G7=0,0,(F7-G7)/G7)</f>
        <v>7.7306733167082295E-2</v>
      </c>
      <c r="I7" s="124"/>
      <c r="J7" s="121">
        <v>-610</v>
      </c>
      <c r="K7" s="125">
        <v>-571</v>
      </c>
      <c r="L7" s="123">
        <f>IF(K7=0,0,(J7-K7)/K7)</f>
        <v>6.8301225919439573E-2</v>
      </c>
      <c r="M7" s="124"/>
      <c r="N7" s="121">
        <v>-60</v>
      </c>
      <c r="O7" s="125">
        <v>-65</v>
      </c>
      <c r="P7" s="123">
        <f>IF(O7=0,0,(N7-O7)/O7)</f>
        <v>-7.6923076923076927E-2</v>
      </c>
      <c r="Q7" s="124"/>
      <c r="R7" s="121">
        <f t="shared" si="0"/>
        <v>-2847</v>
      </c>
      <c r="S7" s="125">
        <f t="shared" si="0"/>
        <v>-2615</v>
      </c>
      <c r="T7" s="123">
        <f>IF(S7=0,0,(R7-S7)/S7)</f>
        <v>8.8718929254302109E-2</v>
      </c>
    </row>
    <row r="8" spans="1:20" s="130" customFormat="1" ht="15" customHeight="1">
      <c r="A8" s="126" t="s">
        <v>33</v>
      </c>
      <c r="B8" s="127">
        <f>+B7/B$5</f>
        <v>-0.25798344175044352</v>
      </c>
      <c r="C8" s="124">
        <f>+C7/C$5</f>
        <v>-0.25211695158971081</v>
      </c>
      <c r="D8" s="128"/>
      <c r="E8" s="129"/>
      <c r="F8" s="127">
        <f>+F7/F$5</f>
        <v>-0.3323076923076923</v>
      </c>
      <c r="G8" s="124">
        <f>+G7/G$5</f>
        <v>-0.31850675138999207</v>
      </c>
      <c r="H8" s="128"/>
      <c r="I8" s="129"/>
      <c r="J8" s="127">
        <f>+J7/J$5</f>
        <v>-0.67106710671067105</v>
      </c>
      <c r="K8" s="124">
        <f>+K7/K$5</f>
        <v>-0.65406643757159222</v>
      </c>
      <c r="L8" s="128"/>
      <c r="M8" s="129"/>
      <c r="N8" s="127"/>
      <c r="O8" s="124"/>
      <c r="P8" s="128"/>
      <c r="Q8" s="129"/>
      <c r="R8" s="127">
        <f t="shared" ref="R8:S8" si="1">+R7/R$5</f>
        <v>-0.31728518890003343</v>
      </c>
      <c r="S8" s="124">
        <f t="shared" si="1"/>
        <v>-0.31164342748182577</v>
      </c>
      <c r="T8" s="128"/>
    </row>
    <row r="9" spans="1:20" s="134" customFormat="1" ht="21.95" customHeight="1">
      <c r="A9" s="131" t="s">
        <v>26</v>
      </c>
      <c r="B9" s="132">
        <f>+B5+B6+B7</f>
        <v>5059</v>
      </c>
      <c r="C9" s="133">
        <f>+C5+C6+C7</f>
        <v>4748</v>
      </c>
      <c r="D9" s="117">
        <f>IF(C9=0,0,(B9-C9)/C9)</f>
        <v>6.550126368997472E-2</v>
      </c>
      <c r="E9" s="118"/>
      <c r="F9" s="132">
        <f>+F5+F6+F7</f>
        <v>883</v>
      </c>
      <c r="G9" s="133">
        <f>+G5+G6+G7</f>
        <v>871</v>
      </c>
      <c r="H9" s="117">
        <f>IF(G9=0,0,(F9-G9)/G9)</f>
        <v>1.3777267508610792E-2</v>
      </c>
      <c r="I9" s="118"/>
      <c r="J9" s="132">
        <f>+J5+J6+J7</f>
        <v>587</v>
      </c>
      <c r="K9" s="133">
        <f>+K5+K6+K7</f>
        <v>544</v>
      </c>
      <c r="L9" s="117">
        <f>IF(K9=0,0,(J9-K9)/K9)</f>
        <v>7.904411764705882E-2</v>
      </c>
      <c r="M9" s="118"/>
      <c r="N9" s="132">
        <f>+N5+N6+N7</f>
        <v>-60</v>
      </c>
      <c r="O9" s="133">
        <f>+O5+O6+O7</f>
        <v>-65</v>
      </c>
      <c r="P9" s="117">
        <f>IF(O9=0,0,(N9-O9)/O9)</f>
        <v>-7.6923076923076927E-2</v>
      </c>
      <c r="Q9" s="118"/>
      <c r="R9" s="132">
        <f>+R5+R6+R7</f>
        <v>6469</v>
      </c>
      <c r="S9" s="133">
        <f>+S5+S6+S7</f>
        <v>6098</v>
      </c>
      <c r="T9" s="117">
        <f>IF(S9=0,0,(R9-S9)/S9)</f>
        <v>6.0839619547392587E-2</v>
      </c>
    </row>
    <row r="10" spans="1:20" s="139" customFormat="1" ht="15" customHeight="1">
      <c r="A10" s="135" t="s">
        <v>19</v>
      </c>
      <c r="B10" s="136">
        <f>+B9/B$5</f>
        <v>0.74793021880544053</v>
      </c>
      <c r="C10" s="118">
        <f>+C9/C$5</f>
        <v>0.75858763380731742</v>
      </c>
      <c r="D10" s="137"/>
      <c r="E10" s="138"/>
      <c r="F10" s="136">
        <f>+F9/F$5</f>
        <v>0.67923076923076919</v>
      </c>
      <c r="G10" s="118">
        <f>+G9/G$5</f>
        <v>0.69181890389197775</v>
      </c>
      <c r="H10" s="137"/>
      <c r="I10" s="138"/>
      <c r="J10" s="136">
        <f>+J9/J$5</f>
        <v>0.64576457645764573</v>
      </c>
      <c r="K10" s="118">
        <f>+K9/K$5</f>
        <v>0.62313860252004583</v>
      </c>
      <c r="L10" s="137"/>
      <c r="M10" s="138"/>
      <c r="N10" s="136"/>
      <c r="O10" s="118"/>
      <c r="P10" s="137"/>
      <c r="Q10" s="138"/>
      <c r="R10" s="136">
        <f t="shared" ref="R10" si="2">+R9/R$5</f>
        <v>0.72094059957650725</v>
      </c>
      <c r="S10" s="118">
        <f>+S9/S$5</f>
        <v>0.72673102133237988</v>
      </c>
      <c r="T10" s="137"/>
    </row>
    <row r="11" spans="1:20" ht="21.95" customHeight="1">
      <c r="A11" s="120" t="s">
        <v>32</v>
      </c>
      <c r="B11" s="121">
        <v>-1069</v>
      </c>
      <c r="C11" s="125">
        <v>-1130</v>
      </c>
      <c r="D11" s="123">
        <f>IF(C11=0,0,(B11-C11)/C11)</f>
        <v>-5.3982300884955751E-2</v>
      </c>
      <c r="E11" s="124"/>
      <c r="F11" s="121">
        <v>-29</v>
      </c>
      <c r="G11" s="125">
        <v>-35</v>
      </c>
      <c r="H11" s="123">
        <f>IF(G11=0,0,(F11-G11)/G11)</f>
        <v>-0.17142857142857143</v>
      </c>
      <c r="I11" s="124"/>
      <c r="J11" s="121">
        <v>-158</v>
      </c>
      <c r="K11" s="125">
        <v>-130</v>
      </c>
      <c r="L11" s="123">
        <f>IF(K11=0,0,(J11-K11)/K11)</f>
        <v>0.2153846153846154</v>
      </c>
      <c r="M11" s="124"/>
      <c r="N11" s="121">
        <v>-84</v>
      </c>
      <c r="O11" s="125">
        <v>-90</v>
      </c>
      <c r="P11" s="123">
        <f>IF(O11=0,0,(N11-O11)/O11)</f>
        <v>-6.6666666666666666E-2</v>
      </c>
      <c r="Q11" s="124"/>
      <c r="R11" s="121">
        <f>+B11+F11+J11+N11</f>
        <v>-1340</v>
      </c>
      <c r="S11" s="125">
        <f>+C11+G11+K11+O11</f>
        <v>-1385</v>
      </c>
      <c r="T11" s="123">
        <f>IF(S11=0,0,(R11-S11)/S11)</f>
        <v>-3.2490974729241874E-2</v>
      </c>
    </row>
    <row r="12" spans="1:20" s="130" customFormat="1" ht="15" customHeight="1">
      <c r="A12" s="126" t="s">
        <v>33</v>
      </c>
      <c r="B12" s="127">
        <f>+B11/B$5</f>
        <v>-0.15804257835600236</v>
      </c>
      <c r="C12" s="124">
        <f>+C11/C$5</f>
        <v>-0.18054002236779038</v>
      </c>
      <c r="D12" s="128"/>
      <c r="E12" s="129"/>
      <c r="F12" s="127">
        <f>+F11/F$5</f>
        <v>-2.2307692307692306E-2</v>
      </c>
      <c r="G12" s="124">
        <f>+G11/G$5</f>
        <v>-2.7799841143764891E-2</v>
      </c>
      <c r="H12" s="128"/>
      <c r="I12" s="129"/>
      <c r="J12" s="127">
        <f>+J11/J$5</f>
        <v>-0.17381738173817382</v>
      </c>
      <c r="K12" s="124">
        <f>+K11/K$5</f>
        <v>-0.14891179839633448</v>
      </c>
      <c r="L12" s="128"/>
      <c r="M12" s="129"/>
      <c r="N12" s="127"/>
      <c r="O12" s="124"/>
      <c r="P12" s="128"/>
      <c r="Q12" s="129"/>
      <c r="R12" s="127">
        <f t="shared" ref="R12" si="3">+R11/R$5</f>
        <v>-0.14933689958765184</v>
      </c>
      <c r="S12" s="124">
        <f>+S11/S$5</f>
        <v>-0.16505780002383505</v>
      </c>
      <c r="T12" s="128"/>
    </row>
    <row r="13" spans="1:20" ht="21.95" customHeight="1">
      <c r="A13" s="120" t="s">
        <v>34</v>
      </c>
      <c r="B13" s="121">
        <v>-1253</v>
      </c>
      <c r="C13" s="125">
        <v>-1284</v>
      </c>
      <c r="D13" s="123">
        <f>IF(C13=0,0,(B13-C13)/C13)</f>
        <v>-2.4143302180685357E-2</v>
      </c>
      <c r="E13" s="124"/>
      <c r="F13" s="121">
        <v>-392</v>
      </c>
      <c r="G13" s="125">
        <v>-385</v>
      </c>
      <c r="H13" s="123">
        <f>IF(G13=0,0,(F13-G13)/G13)</f>
        <v>1.8181818181818181E-2</v>
      </c>
      <c r="I13" s="124"/>
      <c r="J13" s="121">
        <v>-189</v>
      </c>
      <c r="K13" s="125">
        <v>-180</v>
      </c>
      <c r="L13" s="123">
        <f>IF(K13=0,0,(J13-K13)/K13)</f>
        <v>0.05</v>
      </c>
      <c r="M13" s="124"/>
      <c r="N13" s="121">
        <v>-508</v>
      </c>
      <c r="O13" s="125">
        <v>-527</v>
      </c>
      <c r="P13" s="123">
        <f>IF(O13=0,0,(N13-O13)/O13)</f>
        <v>-3.6053130929791274E-2</v>
      </c>
      <c r="Q13" s="124"/>
      <c r="R13" s="121">
        <f>+B13+F13+J13+N13</f>
        <v>-2342</v>
      </c>
      <c r="S13" s="125">
        <f>+C13+G13+K13+O13</f>
        <v>-2376</v>
      </c>
      <c r="T13" s="123">
        <f>IF(S13=0,0,(R13-S13)/S13)</f>
        <v>-1.4309764309764311E-2</v>
      </c>
    </row>
    <row r="14" spans="1:20" s="130" customFormat="1" ht="15" customHeight="1">
      <c r="A14" s="126" t="s">
        <v>33</v>
      </c>
      <c r="B14" s="127">
        <f>+B13/B$5</f>
        <v>-0.1852454169130692</v>
      </c>
      <c r="C14" s="124">
        <f>+C13/C$5</f>
        <v>-0.20514459178782554</v>
      </c>
      <c r="D14" s="128"/>
      <c r="E14" s="129"/>
      <c r="F14" s="127">
        <f>+F13/F$5</f>
        <v>-0.30153846153846153</v>
      </c>
      <c r="G14" s="124">
        <f>+G13/G$5</f>
        <v>-0.3057982525814138</v>
      </c>
      <c r="H14" s="128"/>
      <c r="I14" s="129"/>
      <c r="J14" s="127">
        <f>+J13/J$5</f>
        <v>-0.20792079207920791</v>
      </c>
      <c r="K14" s="124">
        <f>+K13/K$5</f>
        <v>-0.20618556701030927</v>
      </c>
      <c r="L14" s="128"/>
      <c r="M14" s="129"/>
      <c r="N14" s="127"/>
      <c r="O14" s="124"/>
      <c r="P14" s="128"/>
      <c r="Q14" s="129"/>
      <c r="R14" s="127">
        <f t="shared" ref="R14" si="4">+R13/R$5</f>
        <v>-0.26100523793603031</v>
      </c>
      <c r="S14" s="124">
        <f>+S13/S$5</f>
        <v>-0.28316052913836254</v>
      </c>
      <c r="T14" s="128"/>
    </row>
    <row r="15" spans="1:20" ht="21.95" customHeight="1">
      <c r="A15" s="120" t="s">
        <v>35</v>
      </c>
      <c r="B15" s="121">
        <v>-191</v>
      </c>
      <c r="C15" s="125">
        <v>-86</v>
      </c>
      <c r="D15" s="123"/>
      <c r="E15" s="124"/>
      <c r="F15" s="121">
        <v>24</v>
      </c>
      <c r="G15" s="125">
        <v>11</v>
      </c>
      <c r="H15" s="123"/>
      <c r="I15" s="124"/>
      <c r="J15" s="121">
        <v>3</v>
      </c>
      <c r="K15" s="125">
        <v>2</v>
      </c>
      <c r="L15" s="123"/>
      <c r="M15" s="124"/>
      <c r="N15" s="121">
        <v>-83</v>
      </c>
      <c r="O15" s="125">
        <v>-29</v>
      </c>
      <c r="P15" s="123"/>
      <c r="Q15" s="124"/>
      <c r="R15" s="121">
        <f t="shared" ref="R15:S17" si="5">+B15+F15+J15+N15</f>
        <v>-247</v>
      </c>
      <c r="S15" s="125">
        <f t="shared" si="5"/>
        <v>-102</v>
      </c>
      <c r="T15" s="123"/>
    </row>
    <row r="16" spans="1:20" ht="20.25" customHeight="1">
      <c r="A16" s="120" t="s">
        <v>40</v>
      </c>
      <c r="B16" s="121">
        <v>130</v>
      </c>
      <c r="C16" s="140">
        <v>67</v>
      </c>
      <c r="D16" s="123"/>
      <c r="E16" s="124"/>
      <c r="F16" s="121">
        <v>0</v>
      </c>
      <c r="G16" s="140">
        <v>4</v>
      </c>
      <c r="H16" s="123"/>
      <c r="I16" s="124"/>
      <c r="J16" s="121">
        <v>1</v>
      </c>
      <c r="K16" s="140">
        <v>0</v>
      </c>
      <c r="L16" s="123"/>
      <c r="M16" s="124"/>
      <c r="N16" s="121">
        <v>0</v>
      </c>
      <c r="O16" s="140">
        <v>0</v>
      </c>
      <c r="P16" s="123"/>
      <c r="Q16" s="124"/>
      <c r="R16" s="121">
        <f t="shared" si="5"/>
        <v>131</v>
      </c>
      <c r="S16" s="125">
        <f t="shared" si="5"/>
        <v>71</v>
      </c>
      <c r="T16" s="123"/>
    </row>
    <row r="17" spans="1:30" ht="18" customHeight="1">
      <c r="A17" s="120" t="s">
        <v>36</v>
      </c>
      <c r="B17" s="121">
        <v>-8</v>
      </c>
      <c r="C17" s="125">
        <v>-8</v>
      </c>
      <c r="D17" s="123"/>
      <c r="E17" s="124"/>
      <c r="F17" s="121">
        <v>-4</v>
      </c>
      <c r="G17" s="125">
        <v>-2</v>
      </c>
      <c r="H17" s="123"/>
      <c r="I17" s="124"/>
      <c r="J17" s="121">
        <v>0</v>
      </c>
      <c r="K17" s="140">
        <v>0</v>
      </c>
      <c r="L17" s="123"/>
      <c r="M17" s="124"/>
      <c r="N17" s="121">
        <v>0</v>
      </c>
      <c r="O17" s="140">
        <v>0</v>
      </c>
      <c r="P17" s="123"/>
      <c r="Q17" s="124"/>
      <c r="R17" s="121">
        <f t="shared" si="5"/>
        <v>-12</v>
      </c>
      <c r="S17" s="125">
        <f t="shared" si="5"/>
        <v>-10</v>
      </c>
      <c r="T17" s="123"/>
    </row>
    <row r="18" spans="1:30" s="142" customFormat="1" ht="21.95" customHeight="1">
      <c r="A18" s="141" t="s">
        <v>20</v>
      </c>
      <c r="B18" s="116">
        <f>+B9+B11+B13+B15+B16+B17</f>
        <v>2668</v>
      </c>
      <c r="C18" s="115">
        <f>+C9+C11+C13+C15+C16+C17</f>
        <v>2307</v>
      </c>
      <c r="D18" s="117">
        <f>IF(C18=0,0,(B18-C18)/C18)</f>
        <v>0.15648027741655829</v>
      </c>
      <c r="E18" s="118"/>
      <c r="F18" s="116">
        <f>+F9+F11+F13+F15+F16+F17</f>
        <v>482</v>
      </c>
      <c r="G18" s="115">
        <f>+G9+G11+G13+G15+G16+G17</f>
        <v>464</v>
      </c>
      <c r="H18" s="117">
        <f>IF(G18=0,0,(F18-G18)/G18)</f>
        <v>3.8793103448275863E-2</v>
      </c>
      <c r="I18" s="118"/>
      <c r="J18" s="116">
        <f>+J9+J11+J13+J15+J16+J17</f>
        <v>244</v>
      </c>
      <c r="K18" s="115">
        <f>+K9+K11+K13+K15+K16+K17</f>
        <v>236</v>
      </c>
      <c r="L18" s="117">
        <f>IF(K18=0,0,(J18-K18)/K18)</f>
        <v>3.3898305084745763E-2</v>
      </c>
      <c r="M18" s="118"/>
      <c r="N18" s="116">
        <f>+N9+N11+N13+N15+N16+N17</f>
        <v>-735</v>
      </c>
      <c r="O18" s="115">
        <f>+O9+O11+O13+O15+O16+O17</f>
        <v>-711</v>
      </c>
      <c r="P18" s="117">
        <f>IF(O18=0,0,(N18-O18)/O18)</f>
        <v>3.3755274261603373E-2</v>
      </c>
      <c r="Q18" s="118"/>
      <c r="R18" s="116">
        <f>+R9+R11+R13+R15+R16+R17</f>
        <v>2659</v>
      </c>
      <c r="S18" s="115">
        <f>+S9+S11+S13+S15+S16+S17</f>
        <v>2296</v>
      </c>
      <c r="T18" s="117">
        <f>IF(S18=0,0,(R18-S18)/S18)</f>
        <v>0.15810104529616725</v>
      </c>
    </row>
    <row r="19" spans="1:30" s="146" customFormat="1" ht="23.25" customHeight="1">
      <c r="A19" s="143" t="s">
        <v>19</v>
      </c>
      <c r="B19" s="144">
        <f>+B18/B$5</f>
        <v>0.39444115907746896</v>
      </c>
      <c r="C19" s="145">
        <f>+C18/C$5</f>
        <v>0.36858923150663048</v>
      </c>
      <c r="D19" s="137"/>
      <c r="E19" s="138"/>
      <c r="F19" s="144">
        <f>+F18/F$5</f>
        <v>0.3707692307692308</v>
      </c>
      <c r="G19" s="145">
        <f>+G18/G$5</f>
        <v>0.36854646544876885</v>
      </c>
      <c r="H19" s="137"/>
      <c r="I19" s="138"/>
      <c r="J19" s="144">
        <f>+J18/J$5</f>
        <v>0.26842684268426842</v>
      </c>
      <c r="K19" s="145">
        <f>+K18/K$5</f>
        <v>0.27033218785796104</v>
      </c>
      <c r="L19" s="137"/>
      <c r="M19" s="138"/>
      <c r="N19" s="144"/>
      <c r="O19" s="145"/>
      <c r="P19" s="137"/>
      <c r="Q19" s="138"/>
      <c r="R19" s="144">
        <f t="shared" ref="R19:S19" si="6">+R18/R$5</f>
        <v>0.29633344477878076</v>
      </c>
      <c r="S19" s="145">
        <f t="shared" si="6"/>
        <v>0.27362650458824933</v>
      </c>
      <c r="T19" s="137"/>
    </row>
    <row r="20" spans="1:30" s="150" customFormat="1" ht="8.1" customHeight="1">
      <c r="A20" s="147"/>
      <c r="B20" s="148"/>
      <c r="C20" s="148"/>
      <c r="D20" s="149"/>
      <c r="E20" s="148"/>
      <c r="F20" s="148"/>
      <c r="G20" s="148"/>
      <c r="H20" s="149"/>
      <c r="I20" s="148"/>
      <c r="J20" s="148"/>
      <c r="K20" s="148"/>
      <c r="L20" s="149"/>
      <c r="M20" s="148"/>
      <c r="N20" s="148"/>
      <c r="O20" s="148"/>
      <c r="P20" s="149"/>
      <c r="Q20" s="148"/>
      <c r="R20" s="148"/>
      <c r="S20" s="148"/>
      <c r="T20" s="149"/>
    </row>
    <row r="21" spans="1:30" ht="21.75" customHeight="1">
      <c r="A21" s="151"/>
      <c r="B21" s="152"/>
      <c r="C21" s="153"/>
      <c r="D21" s="154"/>
      <c r="E21" s="153"/>
      <c r="F21" s="152"/>
      <c r="G21" s="153"/>
      <c r="H21" s="154"/>
      <c r="I21" s="153"/>
      <c r="J21" s="152"/>
      <c r="L21" s="155"/>
      <c r="M21" s="155"/>
      <c r="N21" s="258" t="s">
        <v>37</v>
      </c>
      <c r="O21" s="258"/>
      <c r="P21" s="258"/>
      <c r="Q21" s="41"/>
      <c r="R21" s="156">
        <v>-75</v>
      </c>
      <c r="S21" s="157">
        <v>-54</v>
      </c>
      <c r="T21" s="42"/>
    </row>
    <row r="22" spans="1:30" ht="21.95" customHeight="1">
      <c r="A22" s="151"/>
      <c r="B22" s="152"/>
      <c r="C22" s="153"/>
      <c r="D22" s="154"/>
      <c r="E22" s="153"/>
      <c r="F22" s="152"/>
      <c r="G22" s="153"/>
      <c r="H22" s="154"/>
      <c r="I22" s="153"/>
      <c r="J22" s="152"/>
      <c r="L22" s="155"/>
      <c r="M22" s="155"/>
      <c r="N22" s="258" t="s">
        <v>38</v>
      </c>
      <c r="O22" s="258"/>
      <c r="P22" s="258"/>
      <c r="Q22" s="41"/>
      <c r="R22" s="156">
        <v>-542</v>
      </c>
      <c r="S22" s="157">
        <v>-480</v>
      </c>
      <c r="T22" s="42"/>
    </row>
    <row r="23" spans="1:30" ht="18.75" customHeight="1">
      <c r="A23" s="158"/>
      <c r="B23" s="159"/>
      <c r="C23" s="153"/>
      <c r="D23" s="154"/>
      <c r="E23" s="153"/>
      <c r="F23" s="159"/>
      <c r="G23" s="153"/>
      <c r="H23" s="154"/>
      <c r="I23" s="153"/>
      <c r="J23" s="159"/>
      <c r="L23" s="126"/>
      <c r="M23" s="126"/>
      <c r="N23" s="259" t="s">
        <v>30</v>
      </c>
      <c r="O23" s="259"/>
      <c r="P23" s="259"/>
      <c r="Q23" s="41"/>
      <c r="R23" s="160">
        <f>-R22/(R18-R16-R17+R21)</f>
        <v>0.21987829614604462</v>
      </c>
      <c r="S23" s="161">
        <f>-S22/(S18-S16-S17+S21)</f>
        <v>0.2200825309491059</v>
      </c>
      <c r="T23" s="42"/>
    </row>
    <row r="24" spans="1:30" s="142" customFormat="1" ht="21.95" customHeight="1">
      <c r="A24" s="152"/>
      <c r="B24" s="124"/>
      <c r="C24" s="152"/>
      <c r="D24" s="162"/>
      <c r="E24" s="152"/>
      <c r="F24" s="124"/>
      <c r="G24" s="152"/>
      <c r="H24" s="162"/>
      <c r="I24" s="152"/>
      <c r="J24" s="152"/>
      <c r="L24" s="155"/>
      <c r="M24" s="155"/>
      <c r="N24" s="260" t="s">
        <v>14</v>
      </c>
      <c r="O24" s="260"/>
      <c r="P24" s="260"/>
      <c r="R24" s="115">
        <f>+R18+R21+R22</f>
        <v>2042</v>
      </c>
      <c r="S24" s="115">
        <f>+S18+S21+S22</f>
        <v>1762</v>
      </c>
      <c r="T24" s="117">
        <f>+(R24-S24)/S24</f>
        <v>0.15891032917139614</v>
      </c>
    </row>
    <row r="25" spans="1:30" s="142" customFormat="1" ht="15" customHeight="1">
      <c r="A25" s="163"/>
      <c r="B25" s="152"/>
      <c r="C25" s="152"/>
      <c r="D25" s="162"/>
      <c r="E25" s="152"/>
      <c r="F25" s="152"/>
      <c r="G25" s="152"/>
      <c r="H25" s="162"/>
      <c r="I25" s="152"/>
      <c r="J25" s="152"/>
      <c r="L25" s="164"/>
      <c r="M25" s="164"/>
      <c r="N25" s="261" t="s">
        <v>19</v>
      </c>
      <c r="O25" s="261"/>
      <c r="P25" s="261"/>
      <c r="R25" s="144">
        <f t="shared" ref="R25" si="7">+R24/R$5</f>
        <v>0.22757160369998886</v>
      </c>
      <c r="S25" s="138">
        <f>+S24/S$5</f>
        <v>0.2099868907162436</v>
      </c>
      <c r="T25" s="165"/>
    </row>
    <row r="26" spans="1:30" s="104" customFormat="1" ht="8.1" customHeight="1">
      <c r="A26" s="163"/>
      <c r="B26" s="152"/>
      <c r="C26" s="152"/>
      <c r="D26" s="162"/>
      <c r="E26" s="152"/>
      <c r="F26" s="152"/>
      <c r="G26" s="152"/>
      <c r="H26" s="162"/>
      <c r="I26" s="152"/>
      <c r="J26" s="152"/>
      <c r="L26" s="166"/>
      <c r="M26" s="166"/>
      <c r="N26" s="167"/>
      <c r="O26" s="168"/>
      <c r="P26" s="168"/>
      <c r="Q26" s="166"/>
      <c r="R26" s="166"/>
      <c r="S26" s="166"/>
      <c r="T26" s="169"/>
    </row>
    <row r="27" spans="1:30" s="119" customFormat="1" ht="24.95" customHeight="1">
      <c r="A27" s="170"/>
      <c r="B27" s="170"/>
      <c r="C27" s="170"/>
      <c r="D27" s="171"/>
      <c r="E27" s="170"/>
      <c r="F27" s="170"/>
      <c r="G27" s="170"/>
      <c r="H27" s="171"/>
      <c r="I27" s="170"/>
      <c r="J27" s="170"/>
      <c r="L27" s="155"/>
      <c r="M27" s="155"/>
      <c r="N27" s="254" t="s">
        <v>39</v>
      </c>
      <c r="O27" s="254"/>
      <c r="P27" s="254"/>
      <c r="R27" s="172">
        <f>ROUND(R24/1251.3,2)</f>
        <v>1.63</v>
      </c>
      <c r="S27" s="172">
        <v>1.41</v>
      </c>
      <c r="T27" s="173">
        <f>+(R27-S27)/S27</f>
        <v>0.15602836879432624</v>
      </c>
    </row>
    <row r="28" spans="1:30" s="176" customFormat="1" ht="11.25" customHeight="1">
      <c r="A28" s="174"/>
      <c r="B28" s="174"/>
      <c r="C28" s="174"/>
      <c r="D28" s="175"/>
      <c r="E28" s="174"/>
      <c r="F28" s="174"/>
      <c r="G28" s="174"/>
      <c r="H28" s="175"/>
      <c r="I28" s="174"/>
      <c r="J28" s="174"/>
      <c r="K28" s="174"/>
      <c r="L28" s="175"/>
      <c r="M28" s="174"/>
      <c r="N28" s="174"/>
      <c r="O28" s="174"/>
      <c r="P28" s="175"/>
      <c r="Q28" s="174"/>
      <c r="R28" s="174"/>
      <c r="S28" s="174"/>
      <c r="T28" s="175"/>
    </row>
    <row r="29" spans="1:30" s="176" customFormat="1" ht="11.25" customHeight="1">
      <c r="A29" s="174"/>
      <c r="B29" s="174"/>
      <c r="C29" s="174"/>
      <c r="D29" s="175"/>
      <c r="E29" s="174"/>
      <c r="F29" s="174"/>
      <c r="G29" s="174"/>
      <c r="H29" s="175"/>
      <c r="I29" s="174"/>
      <c r="J29" s="174"/>
      <c r="K29" s="174"/>
      <c r="L29" s="175"/>
      <c r="M29" s="174"/>
      <c r="N29" s="174"/>
      <c r="O29" s="174"/>
      <c r="P29" s="175"/>
      <c r="Q29" s="174"/>
      <c r="R29" s="177"/>
      <c r="S29" s="178"/>
      <c r="T29" s="175"/>
    </row>
    <row r="30" spans="1:30" s="119" customFormat="1" ht="15" customHeight="1">
      <c r="A30" s="251" t="s">
        <v>76</v>
      </c>
      <c r="B30" s="251"/>
      <c r="C30" s="251"/>
      <c r="D30" s="251"/>
      <c r="E30" s="251"/>
      <c r="F30" s="251"/>
      <c r="G30" s="251"/>
      <c r="H30" s="251"/>
      <c r="I30" s="251"/>
      <c r="J30" s="251"/>
      <c r="K30" s="251"/>
      <c r="L30" s="251"/>
      <c r="M30" s="251"/>
      <c r="N30" s="251"/>
      <c r="O30" s="251"/>
      <c r="P30" s="251"/>
      <c r="Q30" s="251"/>
      <c r="R30" s="251"/>
      <c r="S30" s="251"/>
      <c r="T30" s="251"/>
      <c r="U30" s="179"/>
      <c r="V30" s="179"/>
      <c r="W30" s="179"/>
      <c r="X30" s="179"/>
      <c r="Y30" s="179"/>
      <c r="Z30" s="179"/>
      <c r="AA30" s="179"/>
      <c r="AB30" s="179"/>
      <c r="AC30" s="179"/>
      <c r="AD30" s="179"/>
    </row>
    <row r="31" spans="1:30" s="119" customFormat="1" ht="15" customHeight="1">
      <c r="A31" s="251" t="s">
        <v>77</v>
      </c>
      <c r="B31" s="251"/>
      <c r="C31" s="251"/>
      <c r="D31" s="251"/>
      <c r="E31" s="251"/>
      <c r="F31" s="251"/>
      <c r="G31" s="251"/>
      <c r="H31" s="251"/>
      <c r="I31" s="251"/>
      <c r="J31" s="251"/>
      <c r="K31" s="251"/>
      <c r="L31" s="251"/>
      <c r="M31" s="251"/>
      <c r="N31" s="251"/>
      <c r="O31" s="251"/>
      <c r="P31" s="251"/>
      <c r="Q31" s="251"/>
      <c r="R31" s="251"/>
      <c r="S31" s="251"/>
      <c r="T31" s="251"/>
      <c r="U31" s="179"/>
      <c r="V31" s="179"/>
      <c r="W31" s="179"/>
      <c r="X31" s="179"/>
      <c r="Y31" s="179"/>
      <c r="Z31" s="179"/>
      <c r="AA31" s="179"/>
      <c r="AB31" s="179"/>
      <c r="AC31" s="179"/>
      <c r="AD31" s="179"/>
    </row>
    <row r="32" spans="1:30" ht="15" customHeight="1">
      <c r="A32" s="251" t="s">
        <v>98</v>
      </c>
      <c r="B32" s="251"/>
      <c r="C32" s="251"/>
      <c r="D32" s="251"/>
      <c r="E32" s="251"/>
      <c r="F32" s="251"/>
      <c r="G32" s="251"/>
      <c r="H32" s="251"/>
      <c r="I32" s="251"/>
      <c r="J32" s="251"/>
      <c r="K32" s="251"/>
      <c r="L32" s="251"/>
      <c r="M32" s="251"/>
      <c r="N32" s="251"/>
      <c r="O32" s="251"/>
      <c r="P32" s="251"/>
      <c r="Q32" s="251"/>
      <c r="R32" s="251"/>
      <c r="S32" s="251"/>
      <c r="T32" s="251"/>
      <c r="U32" s="180"/>
      <c r="V32" s="180"/>
      <c r="W32" s="180"/>
      <c r="X32" s="180"/>
      <c r="Y32" s="180"/>
      <c r="Z32" s="180"/>
      <c r="AA32" s="180"/>
      <c r="AB32" s="180"/>
      <c r="AC32" s="180"/>
      <c r="AD32" s="180"/>
    </row>
    <row r="33" spans="1:30" ht="31.5" customHeight="1">
      <c r="A33" s="252" t="s">
        <v>113</v>
      </c>
      <c r="B33" s="252"/>
      <c r="C33" s="252"/>
      <c r="D33" s="252"/>
      <c r="E33" s="252"/>
      <c r="F33" s="252"/>
      <c r="G33" s="252"/>
      <c r="H33" s="252"/>
      <c r="I33" s="252"/>
      <c r="J33" s="252"/>
      <c r="K33" s="252"/>
      <c r="L33" s="210"/>
      <c r="M33" s="210"/>
      <c r="N33" s="210"/>
      <c r="O33" s="210"/>
      <c r="P33" s="210"/>
      <c r="Q33" s="210"/>
      <c r="R33" s="210"/>
      <c r="S33" s="210"/>
      <c r="T33" s="210"/>
      <c r="U33" s="180"/>
      <c r="V33" s="180"/>
      <c r="W33" s="180"/>
      <c r="X33" s="180"/>
      <c r="Y33" s="180"/>
      <c r="Z33" s="180"/>
      <c r="AA33" s="180"/>
      <c r="AB33" s="180"/>
      <c r="AC33" s="180"/>
      <c r="AD33" s="180"/>
    </row>
    <row r="34" spans="1:30" s="119" customFormat="1" ht="14.25">
      <c r="A34" s="253" t="s">
        <v>99</v>
      </c>
      <c r="B34" s="253"/>
      <c r="C34" s="253"/>
      <c r="D34" s="253"/>
      <c r="E34" s="253"/>
      <c r="F34" s="253"/>
      <c r="G34" s="253"/>
      <c r="H34" s="253"/>
      <c r="I34" s="253"/>
      <c r="J34" s="253"/>
      <c r="K34" s="253"/>
      <c r="L34" s="253"/>
      <c r="M34" s="253"/>
      <c r="N34" s="253"/>
      <c r="O34" s="253"/>
      <c r="P34" s="253"/>
      <c r="Q34" s="253"/>
      <c r="R34" s="253"/>
      <c r="S34" s="253"/>
      <c r="T34" s="253"/>
    </row>
    <row r="35" spans="1:30" s="119" customFormat="1">
      <c r="A35" s="181"/>
      <c r="B35" s="174"/>
      <c r="C35" s="174"/>
      <c r="D35" s="175"/>
      <c r="E35" s="174"/>
      <c r="F35" s="174"/>
      <c r="G35" s="174"/>
      <c r="H35" s="175"/>
      <c r="I35" s="174"/>
      <c r="J35" s="174"/>
      <c r="K35" s="174"/>
      <c r="L35" s="175"/>
      <c r="M35" s="174"/>
      <c r="N35" s="174"/>
      <c r="O35" s="174"/>
      <c r="P35" s="175"/>
      <c r="Q35" s="174"/>
      <c r="R35" s="174"/>
      <c r="S35" s="174"/>
      <c r="T35" s="175"/>
    </row>
    <row r="36" spans="1:30">
      <c r="A36" s="182"/>
      <c r="B36" s="174"/>
      <c r="C36" s="174"/>
      <c r="D36" s="175"/>
      <c r="E36" s="174"/>
      <c r="F36" s="174"/>
      <c r="G36" s="174"/>
      <c r="H36" s="175"/>
      <c r="I36" s="174"/>
      <c r="J36" s="174"/>
      <c r="K36" s="174"/>
      <c r="L36" s="175"/>
      <c r="M36" s="174"/>
      <c r="N36" s="174"/>
      <c r="O36" s="174"/>
      <c r="P36" s="175"/>
      <c r="Q36" s="174"/>
      <c r="R36" s="174"/>
      <c r="S36" s="174"/>
      <c r="T36" s="175"/>
    </row>
    <row r="37" spans="1:30" ht="17.100000000000001" customHeight="1">
      <c r="A37" s="182"/>
      <c r="B37" s="170"/>
      <c r="C37" s="170"/>
      <c r="D37" s="171"/>
      <c r="E37" s="170"/>
      <c r="F37" s="170"/>
      <c r="G37" s="170"/>
      <c r="H37" s="171"/>
      <c r="I37" s="170"/>
      <c r="J37" s="170"/>
      <c r="K37" s="170"/>
      <c r="L37" s="171"/>
      <c r="M37" s="170"/>
      <c r="N37" s="170"/>
      <c r="O37" s="170"/>
      <c r="P37" s="171"/>
      <c r="Q37" s="170"/>
      <c r="R37" s="170"/>
      <c r="S37" s="170"/>
      <c r="T37" s="183"/>
    </row>
    <row r="38" spans="1:30" ht="12.75" customHeight="1"/>
  </sheetData>
  <mergeCells count="18">
    <mergeCell ref="N27:P27"/>
    <mergeCell ref="A1:T1"/>
    <mergeCell ref="B3:D3"/>
    <mergeCell ref="F3:H3"/>
    <mergeCell ref="J3:L3"/>
    <mergeCell ref="N3:P3"/>
    <mergeCell ref="R3:T3"/>
    <mergeCell ref="N21:P21"/>
    <mergeCell ref="N22:P22"/>
    <mergeCell ref="N23:P23"/>
    <mergeCell ref="N24:P24"/>
    <mergeCell ref="N25:P25"/>
    <mergeCell ref="A30:T30"/>
    <mergeCell ref="A31:T31"/>
    <mergeCell ref="A32:T32"/>
    <mergeCell ref="A33:K33"/>
    <mergeCell ref="A34:J34"/>
    <mergeCell ref="K34:T34"/>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0000"/>
    <pageSetUpPr fitToPage="1"/>
  </sheetPr>
  <dimension ref="A1:T47"/>
  <sheetViews>
    <sheetView showGridLines="0" topLeftCell="A7" zoomScaleNormal="100" workbookViewId="0">
      <selection activeCell="G22" sqref="G22"/>
    </sheetView>
  </sheetViews>
  <sheetFormatPr baseColWidth="10" defaultColWidth="11.42578125" defaultRowHeight="12.75" outlineLevelCol="1"/>
  <cols>
    <col min="1" max="1" width="102.140625" style="9" bestFit="1" customWidth="1"/>
    <col min="2" max="3" width="14.28515625" style="58" customWidth="1"/>
    <col min="4" max="5" width="14.28515625" style="58" hidden="1" customWidth="1" outlineLevel="1"/>
    <col min="6" max="6" width="11.42578125" style="9" collapsed="1"/>
    <col min="7" max="16384" width="11.42578125" style="9"/>
  </cols>
  <sheetData>
    <row r="1" spans="1:6" ht="36.950000000000003" customHeight="1">
      <c r="A1" s="44" t="s">
        <v>27</v>
      </c>
      <c r="B1" s="54"/>
      <c r="C1" s="54"/>
      <c r="D1" s="54"/>
      <c r="E1" s="54"/>
      <c r="F1" s="44"/>
    </row>
    <row r="2" spans="1:6" ht="11.1" customHeight="1">
      <c r="A2" s="10"/>
      <c r="B2" s="55"/>
      <c r="C2" s="55"/>
      <c r="D2" s="56"/>
      <c r="E2" s="57"/>
    </row>
    <row r="3" spans="1:6" ht="20.25" customHeight="1">
      <c r="A3" s="14" t="s">
        <v>21</v>
      </c>
      <c r="B3" s="264" t="s">
        <v>74</v>
      </c>
      <c r="C3" s="263" t="s">
        <v>73</v>
      </c>
      <c r="D3" s="264" t="s">
        <v>75</v>
      </c>
      <c r="E3" s="263" t="s">
        <v>58</v>
      </c>
    </row>
    <row r="4" spans="1:6" ht="13.5" customHeight="1">
      <c r="A4" s="15"/>
      <c r="B4" s="264"/>
      <c r="C4" s="263"/>
      <c r="D4" s="264"/>
      <c r="E4" s="263"/>
    </row>
    <row r="5" spans="1:6" s="11" customFormat="1" ht="17.25" customHeight="1">
      <c r="A5" s="16" t="s">
        <v>0</v>
      </c>
      <c r="B5" s="86">
        <v>8973</v>
      </c>
      <c r="C5" s="87">
        <v>8391</v>
      </c>
      <c r="D5" s="86"/>
      <c r="E5" s="87"/>
    </row>
    <row r="6" spans="1:6" s="11" customFormat="1" ht="17.25" customHeight="1">
      <c r="A6" s="17" t="s">
        <v>1</v>
      </c>
      <c r="B6" s="88">
        <v>343</v>
      </c>
      <c r="C6" s="89">
        <v>322</v>
      </c>
      <c r="D6" s="88"/>
      <c r="E6" s="89"/>
    </row>
    <row r="7" spans="1:6" s="11" customFormat="1" ht="17.25" customHeight="1">
      <c r="A7" s="17" t="s">
        <v>2</v>
      </c>
      <c r="B7" s="88">
        <v>-2865</v>
      </c>
      <c r="C7" s="89">
        <v>-2618</v>
      </c>
      <c r="D7" s="88"/>
      <c r="E7" s="89"/>
    </row>
    <row r="8" spans="1:6" s="11" customFormat="1" ht="17.25" customHeight="1">
      <c r="A8" s="16" t="s">
        <v>3</v>
      </c>
      <c r="B8" s="86">
        <f>B5+B6+B7</f>
        <v>6451</v>
      </c>
      <c r="C8" s="90">
        <f>C5+C6+C7</f>
        <v>6095</v>
      </c>
      <c r="D8" s="86">
        <f>D5+D6+D7</f>
        <v>0</v>
      </c>
      <c r="E8" s="90">
        <f>E5+E6+E7</f>
        <v>0</v>
      </c>
    </row>
    <row r="9" spans="1:6" s="11" customFormat="1" ht="17.25" customHeight="1">
      <c r="A9" s="17" t="s">
        <v>4</v>
      </c>
      <c r="B9" s="88">
        <v>-1340</v>
      </c>
      <c r="C9" s="89">
        <v>-1385</v>
      </c>
      <c r="D9" s="88"/>
      <c r="E9" s="89"/>
      <c r="F9" s="85"/>
    </row>
    <row r="10" spans="1:6" s="11" customFormat="1" ht="17.25" customHeight="1">
      <c r="A10" s="17" t="s">
        <v>5</v>
      </c>
      <c r="B10" s="88">
        <v>-2342</v>
      </c>
      <c r="C10" s="89">
        <v>-2376</v>
      </c>
      <c r="D10" s="88"/>
      <c r="E10" s="89"/>
      <c r="F10" s="85"/>
    </row>
    <row r="11" spans="1:6" s="11" customFormat="1" ht="17.25" customHeight="1">
      <c r="A11" s="17" t="s">
        <v>6</v>
      </c>
      <c r="B11" s="88">
        <v>108</v>
      </c>
      <c r="C11" s="89">
        <v>64</v>
      </c>
      <c r="D11" s="88"/>
      <c r="E11" s="89"/>
    </row>
    <row r="12" spans="1:6" s="11" customFormat="1" ht="17.25" customHeight="1">
      <c r="A12" s="17" t="s">
        <v>7</v>
      </c>
      <c r="B12" s="88">
        <v>-355</v>
      </c>
      <c r="C12" s="89">
        <v>-166</v>
      </c>
      <c r="D12" s="88"/>
      <c r="E12" s="89"/>
    </row>
    <row r="13" spans="1:6" s="11" customFormat="1" ht="17.25" customHeight="1">
      <c r="A13" s="17" t="s">
        <v>8</v>
      </c>
      <c r="B13" s="88">
        <v>-457</v>
      </c>
      <c r="C13" s="89">
        <v>-557</v>
      </c>
      <c r="D13" s="88"/>
      <c r="E13" s="89"/>
    </row>
    <row r="14" spans="1:6" s="11" customFormat="1" ht="17.25" customHeight="1">
      <c r="A14" s="17" t="s">
        <v>103</v>
      </c>
      <c r="B14" s="88">
        <v>-85</v>
      </c>
      <c r="C14" s="89">
        <v>-5</v>
      </c>
      <c r="D14" s="88"/>
      <c r="E14" s="89"/>
    </row>
    <row r="15" spans="1:6" s="11" customFormat="1" ht="17.25" customHeight="1">
      <c r="A15" s="17" t="s">
        <v>42</v>
      </c>
      <c r="B15" s="88">
        <v>12</v>
      </c>
      <c r="C15" s="89">
        <v>60</v>
      </c>
      <c r="D15" s="88"/>
      <c r="E15" s="89"/>
    </row>
    <row r="16" spans="1:6" s="11" customFormat="1" ht="17.25" customHeight="1">
      <c r="A16" s="17" t="s">
        <v>28</v>
      </c>
      <c r="B16" s="88">
        <v>-66</v>
      </c>
      <c r="C16" s="89">
        <v>-321</v>
      </c>
      <c r="D16" s="88"/>
      <c r="E16" s="89"/>
    </row>
    <row r="17" spans="1:6" s="11" customFormat="1" ht="17.25" customHeight="1">
      <c r="A17" s="17" t="s">
        <v>104</v>
      </c>
      <c r="B17" s="88">
        <v>120</v>
      </c>
      <c r="C17" s="89">
        <v>0</v>
      </c>
      <c r="D17" s="88"/>
      <c r="E17" s="89"/>
    </row>
    <row r="18" spans="1:6" s="11" customFormat="1" ht="17.25" customHeight="1">
      <c r="A18" s="16" t="s">
        <v>9</v>
      </c>
      <c r="B18" s="86">
        <f>B8+B9+B10+B11+B12+B13+B14+B15+B16+B17</f>
        <v>2046</v>
      </c>
      <c r="C18" s="90">
        <f>C8+C9+C10+C11+C12+C13+C14+C15+C16+C17</f>
        <v>1409</v>
      </c>
      <c r="D18" s="86">
        <f>D8+D9+D10+D11+D12+D13+D14+D15+D16+D17</f>
        <v>0</v>
      </c>
      <c r="E18" s="90">
        <f>E8+E9+E10+E11+E12+E13+E14+E15+E16+E17</f>
        <v>0</v>
      </c>
    </row>
    <row r="19" spans="1:6" s="11" customFormat="1" ht="17.25" customHeight="1">
      <c r="A19" s="17" t="s">
        <v>24</v>
      </c>
      <c r="B19" s="91">
        <v>-98</v>
      </c>
      <c r="C19" s="89">
        <v>-106</v>
      </c>
      <c r="D19" s="91"/>
      <c r="E19" s="89"/>
    </row>
    <row r="20" spans="1:6" ht="17.25" customHeight="1">
      <c r="A20" s="17" t="s">
        <v>10</v>
      </c>
      <c r="B20" s="91">
        <v>23</v>
      </c>
      <c r="C20" s="89">
        <v>52</v>
      </c>
      <c r="D20" s="91"/>
      <c r="E20" s="89"/>
      <c r="F20" s="11"/>
    </row>
    <row r="21" spans="1:6" s="11" customFormat="1" ht="17.25" customHeight="1">
      <c r="A21" s="18" t="s">
        <v>11</v>
      </c>
      <c r="B21" s="86">
        <f>B18+B19+B20</f>
        <v>1971</v>
      </c>
      <c r="C21" s="90">
        <f>C18+C19+C20</f>
        <v>1355</v>
      </c>
      <c r="D21" s="86">
        <f>D18+D19+D20</f>
        <v>0</v>
      </c>
      <c r="E21" s="90">
        <f>E18+E19+E20</f>
        <v>0</v>
      </c>
      <c r="F21" s="9"/>
    </row>
    <row r="22" spans="1:6" s="11" customFormat="1" ht="17.25" customHeight="1">
      <c r="A22" s="17" t="s">
        <v>12</v>
      </c>
      <c r="B22" s="88">
        <v>-434</v>
      </c>
      <c r="C22" s="92">
        <v>-255</v>
      </c>
      <c r="D22" s="88"/>
      <c r="E22" s="92"/>
    </row>
    <row r="23" spans="1:6" s="11" customFormat="1" ht="17.25" customHeight="1">
      <c r="A23" s="17" t="s">
        <v>44</v>
      </c>
      <c r="B23" s="88">
        <v>158</v>
      </c>
      <c r="C23" s="92">
        <v>47</v>
      </c>
      <c r="D23" s="88"/>
      <c r="E23" s="92"/>
    </row>
    <row r="24" spans="1:6" s="11" customFormat="1" ht="17.25" customHeight="1">
      <c r="A24" s="19" t="s">
        <v>46</v>
      </c>
      <c r="B24" s="93">
        <f>B21+B22+B23</f>
        <v>1695</v>
      </c>
      <c r="C24" s="90">
        <f>C21+C22+C23</f>
        <v>1147</v>
      </c>
      <c r="D24" s="93">
        <f>D21+D22+D23</f>
        <v>0</v>
      </c>
      <c r="E24" s="90">
        <f>E21+E22+E23</f>
        <v>0</v>
      </c>
    </row>
    <row r="25" spans="1:6" s="11" customFormat="1" ht="17.25" customHeight="1">
      <c r="A25" s="17" t="s">
        <v>57</v>
      </c>
      <c r="B25" s="88">
        <v>0</v>
      </c>
      <c r="C25" s="89">
        <v>0</v>
      </c>
      <c r="D25" s="88"/>
      <c r="E25" s="89"/>
    </row>
    <row r="26" spans="1:6" s="11" customFormat="1" ht="17.25" customHeight="1">
      <c r="A26" s="19" t="s">
        <v>45</v>
      </c>
      <c r="B26" s="94">
        <f>B24+B25</f>
        <v>1695</v>
      </c>
      <c r="C26" s="90">
        <f>C24+C25</f>
        <v>1147</v>
      </c>
      <c r="D26" s="94">
        <f>D24+D25</f>
        <v>0</v>
      </c>
      <c r="E26" s="90">
        <f>E24+E25</f>
        <v>0</v>
      </c>
    </row>
    <row r="27" spans="1:6" s="11" customFormat="1" ht="17.25" customHeight="1">
      <c r="A27" s="17" t="s">
        <v>13</v>
      </c>
      <c r="B27" s="95">
        <v>12</v>
      </c>
      <c r="C27" s="89">
        <v>10</v>
      </c>
      <c r="D27" s="95"/>
      <c r="E27" s="89"/>
    </row>
    <row r="28" spans="1:6" s="11" customFormat="1" ht="17.25" customHeight="1">
      <c r="A28" s="19" t="s">
        <v>22</v>
      </c>
      <c r="B28" s="94">
        <f>B26-B27</f>
        <v>1683</v>
      </c>
      <c r="C28" s="90">
        <f>C26-C27</f>
        <v>1137</v>
      </c>
      <c r="D28" s="94">
        <f>D26-D27</f>
        <v>0</v>
      </c>
      <c r="E28" s="90">
        <f>E26-E27</f>
        <v>0</v>
      </c>
      <c r="F28" s="12"/>
    </row>
    <row r="29" spans="1:6" s="11" customFormat="1" ht="17.25" customHeight="1">
      <c r="A29" s="17" t="s">
        <v>16</v>
      </c>
      <c r="B29" s="96">
        <v>1251.3</v>
      </c>
      <c r="C29" s="97">
        <v>1245.8</v>
      </c>
      <c r="D29" s="96"/>
      <c r="E29" s="97"/>
    </row>
    <row r="30" spans="1:6" s="11" customFormat="1" ht="27.75" customHeight="1">
      <c r="A30" s="36" t="s">
        <v>47</v>
      </c>
      <c r="B30" s="98">
        <f>+(B24-B27)/B29</f>
        <v>1.3450011987532966</v>
      </c>
      <c r="C30" s="98">
        <f>+(C24-C27)/C29</f>
        <v>0.91266655964039178</v>
      </c>
      <c r="D30" s="99" t="e">
        <f>+(D24-D27)/D29</f>
        <v>#DIV/0!</v>
      </c>
      <c r="E30" s="98" t="e">
        <f>+(E24-E27)/E29</f>
        <v>#DIV/0!</v>
      </c>
      <c r="F30" s="46"/>
    </row>
    <row r="31" spans="1:6" ht="27.75" customHeight="1">
      <c r="A31" s="20" t="s">
        <v>29</v>
      </c>
      <c r="B31" s="98">
        <f>+B28/B29</f>
        <v>1.3450011987532966</v>
      </c>
      <c r="C31" s="98">
        <f>+C28/C29</f>
        <v>0.91266655964039178</v>
      </c>
      <c r="D31" s="99" t="e">
        <f>+D28/D29</f>
        <v>#DIV/0!</v>
      </c>
      <c r="E31" s="98" t="e">
        <f>+E28/E29</f>
        <v>#DIV/0!</v>
      </c>
      <c r="F31" s="46"/>
    </row>
    <row r="32" spans="1:6" s="37" customFormat="1" ht="6" customHeight="1">
      <c r="A32" s="9"/>
      <c r="B32" s="58"/>
      <c r="C32" s="58"/>
      <c r="D32" s="59"/>
      <c r="E32" s="59"/>
      <c r="F32" s="9"/>
    </row>
    <row r="33" spans="1:20" s="37" customFormat="1" ht="26.25" customHeight="1">
      <c r="A33" s="265" t="s">
        <v>116</v>
      </c>
      <c r="B33" s="266"/>
      <c r="C33" s="266"/>
      <c r="D33" s="249"/>
      <c r="E33" s="249"/>
      <c r="F33" s="249"/>
      <c r="G33" s="83"/>
      <c r="H33" s="83"/>
      <c r="I33" s="83"/>
      <c r="J33" s="83"/>
      <c r="K33" s="83"/>
      <c r="L33" s="83"/>
      <c r="M33" s="83"/>
      <c r="N33" s="83"/>
      <c r="O33" s="83"/>
      <c r="P33" s="83"/>
      <c r="Q33" s="83"/>
      <c r="R33" s="83"/>
      <c r="S33" s="83"/>
      <c r="T33" s="83"/>
    </row>
    <row r="34" spans="1:20" s="39" customFormat="1" ht="32.25" customHeight="1">
      <c r="A34" s="265" t="s">
        <v>118</v>
      </c>
      <c r="B34" s="266"/>
      <c r="C34" s="266"/>
      <c r="D34" s="248"/>
      <c r="E34" s="248"/>
      <c r="F34" s="248"/>
      <c r="G34" s="58"/>
      <c r="H34" s="58"/>
      <c r="I34" s="58"/>
      <c r="J34" s="58"/>
      <c r="K34" s="58"/>
      <c r="L34" s="58"/>
      <c r="M34" s="58"/>
      <c r="N34" s="58"/>
      <c r="O34" s="58"/>
      <c r="P34" s="58"/>
      <c r="Q34" s="58"/>
      <c r="R34" s="58"/>
      <c r="S34" s="58"/>
      <c r="T34" s="58"/>
    </row>
    <row r="35" spans="1:20" s="37" customFormat="1">
      <c r="A35" s="262"/>
      <c r="B35" s="262"/>
      <c r="C35" s="262"/>
      <c r="D35" s="262"/>
      <c r="E35" s="262"/>
      <c r="F35" s="39"/>
    </row>
    <row r="36" spans="1:20">
      <c r="A36" s="47"/>
      <c r="B36" s="60"/>
      <c r="C36" s="60"/>
      <c r="D36" s="61"/>
      <c r="E36" s="61"/>
      <c r="F36" s="37"/>
    </row>
    <row r="37" spans="1:20">
      <c r="D37" s="62"/>
      <c r="E37" s="62"/>
    </row>
    <row r="38" spans="1:20">
      <c r="D38" s="62"/>
      <c r="E38" s="62"/>
    </row>
    <row r="47" spans="1:20" ht="13.5">
      <c r="A47" s="26"/>
      <c r="B47" s="63"/>
      <c r="C47" s="63"/>
    </row>
  </sheetData>
  <mergeCells count="7">
    <mergeCell ref="A35:E35"/>
    <mergeCell ref="E3:E4"/>
    <mergeCell ref="D3:D4"/>
    <mergeCell ref="B3:B4"/>
    <mergeCell ref="C3:C4"/>
    <mergeCell ref="A34:C34"/>
    <mergeCell ref="A33:C33"/>
  </mergeCells>
  <phoneticPr fontId="32" type="noConversion"/>
  <pageMargins left="0.32333333333333331" right="0.27559055118110237" top="0" bottom="0.15748031496062992" header="0.2362204724409449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31"/>
  <sheetViews>
    <sheetView showGridLines="0" tabSelected="1" zoomScaleNormal="100" workbookViewId="0">
      <selection activeCell="B12" sqref="B12"/>
    </sheetView>
  </sheetViews>
  <sheetFormatPr baseColWidth="10" defaultColWidth="11.42578125" defaultRowHeight="12.75"/>
  <cols>
    <col min="1" max="1" width="76.7109375" style="28" customWidth="1"/>
    <col min="2" max="2" width="11.85546875" style="28" customWidth="1"/>
    <col min="3" max="3" width="2.5703125" style="28" bestFit="1" customWidth="1"/>
    <col min="4" max="4" width="11.85546875" style="28" customWidth="1"/>
    <col min="5" max="5" width="3.140625" style="28" bestFit="1" customWidth="1"/>
    <col min="6" max="6" width="11.85546875" style="28" customWidth="1"/>
    <col min="7" max="7" width="2.42578125" style="28" customWidth="1"/>
    <col min="8" max="16384" width="11.42578125" style="28"/>
  </cols>
  <sheetData>
    <row r="1" spans="1:8" s="3" customFormat="1" ht="36.950000000000003" customHeight="1">
      <c r="A1" s="267" t="s">
        <v>49</v>
      </c>
      <c r="B1" s="267"/>
      <c r="C1" s="267"/>
      <c r="D1" s="267"/>
      <c r="E1" s="267"/>
      <c r="F1" s="267"/>
      <c r="H1" s="8"/>
    </row>
    <row r="2" spans="1:8" s="3" customFormat="1" ht="11.1" customHeight="1">
      <c r="A2" s="5"/>
      <c r="B2" s="29"/>
      <c r="C2" s="29"/>
      <c r="D2" s="6"/>
      <c r="E2" s="29"/>
      <c r="F2" s="6"/>
      <c r="H2" s="8"/>
    </row>
    <row r="3" spans="1:8" s="7" customFormat="1" ht="15">
      <c r="A3" s="21" t="s">
        <v>21</v>
      </c>
      <c r="B3" s="101" t="s">
        <v>74</v>
      </c>
      <c r="C3" s="64"/>
      <c r="D3" s="102" t="s">
        <v>82</v>
      </c>
      <c r="E3" s="64"/>
      <c r="F3" s="27" t="s">
        <v>23</v>
      </c>
    </row>
    <row r="4" spans="1:8" s="4" customFormat="1" ht="26.1" customHeight="1">
      <c r="A4" s="23" t="s">
        <v>22</v>
      </c>
      <c r="B4" s="65">
        <v>1683</v>
      </c>
      <c r="C4" s="66"/>
      <c r="D4" s="66">
        <v>1137</v>
      </c>
      <c r="E4" s="30"/>
      <c r="F4" s="67">
        <f>+B4/D4-1</f>
        <v>0.48021108179419536</v>
      </c>
      <c r="G4" s="25"/>
      <c r="H4" s="68"/>
    </row>
    <row r="5" spans="1:8" ht="21.95" customHeight="1">
      <c r="A5" s="22" t="s">
        <v>83</v>
      </c>
      <c r="B5" s="69">
        <v>457</v>
      </c>
      <c r="C5" s="70"/>
      <c r="D5" s="70">
        <v>557</v>
      </c>
      <c r="E5" s="31"/>
      <c r="F5" s="32"/>
      <c r="G5" s="45"/>
    </row>
    <row r="6" spans="1:8" ht="21.95" customHeight="1">
      <c r="A6" s="22" t="s">
        <v>84</v>
      </c>
      <c r="B6" s="69">
        <v>85</v>
      </c>
      <c r="C6" s="70"/>
      <c r="D6" s="70">
        <v>5</v>
      </c>
      <c r="E6" s="33"/>
      <c r="F6" s="32"/>
      <c r="G6" s="45"/>
    </row>
    <row r="7" spans="1:8" ht="21.95" customHeight="1">
      <c r="A7" s="22" t="s">
        <v>42</v>
      </c>
      <c r="B7" s="69">
        <v>-12</v>
      </c>
      <c r="C7" s="70"/>
      <c r="D7" s="70">
        <v>-60</v>
      </c>
      <c r="E7" s="33"/>
      <c r="F7" s="32"/>
      <c r="G7" s="45"/>
    </row>
    <row r="8" spans="1:8" ht="21.75" customHeight="1">
      <c r="A8" s="22" t="s">
        <v>50</v>
      </c>
      <c r="B8" s="69">
        <v>18</v>
      </c>
      <c r="C8" s="70"/>
      <c r="D8" s="70">
        <v>3</v>
      </c>
      <c r="E8" s="33"/>
      <c r="F8" s="32"/>
      <c r="G8" s="45"/>
    </row>
    <row r="9" spans="1:8" ht="21.95" hidden="1" customHeight="1">
      <c r="A9" s="22" t="s">
        <v>51</v>
      </c>
      <c r="B9" s="69">
        <v>0</v>
      </c>
      <c r="C9" s="70"/>
      <c r="D9" s="70">
        <v>0</v>
      </c>
      <c r="E9" s="33"/>
      <c r="F9" s="32"/>
      <c r="G9" s="45"/>
    </row>
    <row r="10" spans="1:8" ht="21.95" customHeight="1">
      <c r="A10" s="22" t="s">
        <v>28</v>
      </c>
      <c r="B10" s="69">
        <v>66</v>
      </c>
      <c r="C10" s="70"/>
      <c r="D10" s="70">
        <v>321</v>
      </c>
      <c r="E10" s="31"/>
      <c r="F10" s="32"/>
      <c r="G10" s="45"/>
    </row>
    <row r="11" spans="1:8" ht="21.95" customHeight="1">
      <c r="A11" s="22" t="s">
        <v>85</v>
      </c>
      <c r="B11" s="69">
        <v>-120</v>
      </c>
      <c r="C11" s="70"/>
      <c r="D11" s="70">
        <v>0</v>
      </c>
      <c r="E11" s="31"/>
      <c r="F11" s="32"/>
      <c r="G11" s="45"/>
    </row>
    <row r="12" spans="1:8" s="2" customFormat="1" ht="21.75" customHeight="1">
      <c r="A12" s="71" t="s">
        <v>52</v>
      </c>
      <c r="B12" s="69">
        <f>SUM(B13:B18)</f>
        <v>-108</v>
      </c>
      <c r="C12" s="70"/>
      <c r="D12" s="70">
        <f>SUM(D13:D18)</f>
        <v>-226</v>
      </c>
      <c r="E12" s="31"/>
      <c r="F12" s="32"/>
      <c r="G12" s="45"/>
      <c r="H12" s="1"/>
    </row>
    <row r="13" spans="1:8" ht="12.95" customHeight="1">
      <c r="A13" s="40" t="s">
        <v>53</v>
      </c>
      <c r="B13" s="52">
        <f>-125-17</f>
        <v>-142</v>
      </c>
      <c r="C13" s="53"/>
      <c r="D13" s="53">
        <v>-138</v>
      </c>
      <c r="E13" s="72"/>
      <c r="F13" s="32"/>
      <c r="G13" s="13"/>
      <c r="H13" s="2"/>
    </row>
    <row r="14" spans="1:8" ht="12.95" customHeight="1">
      <c r="A14" s="40" t="s">
        <v>42</v>
      </c>
      <c r="B14" s="52">
        <f>-22+17</f>
        <v>-5</v>
      </c>
      <c r="C14" s="53"/>
      <c r="D14" s="53">
        <v>-4</v>
      </c>
      <c r="E14" s="72"/>
      <c r="F14" s="32"/>
      <c r="G14" s="13"/>
    </row>
    <row r="15" spans="1:8" ht="12.95" customHeight="1">
      <c r="A15" s="40" t="s">
        <v>50</v>
      </c>
      <c r="B15" s="52">
        <v>-3</v>
      </c>
      <c r="C15" s="53"/>
      <c r="D15" s="53">
        <v>0</v>
      </c>
      <c r="E15" s="72"/>
      <c r="F15" s="32"/>
      <c r="G15" s="13"/>
    </row>
    <row r="16" spans="1:8" ht="12.95" hidden="1" customHeight="1">
      <c r="A16" s="40" t="s">
        <v>51</v>
      </c>
      <c r="B16" s="52">
        <v>0</v>
      </c>
      <c r="C16" s="53"/>
      <c r="D16" s="84">
        <v>0</v>
      </c>
      <c r="E16" s="72"/>
      <c r="F16" s="32"/>
      <c r="G16" s="13"/>
    </row>
    <row r="17" spans="1:7" ht="15">
      <c r="A17" s="40" t="s">
        <v>28</v>
      </c>
      <c r="B17" s="52">
        <v>-20</v>
      </c>
      <c r="C17" s="53"/>
      <c r="D17" s="53">
        <v>-95</v>
      </c>
      <c r="E17" s="72"/>
      <c r="F17" s="32"/>
      <c r="G17" s="13"/>
    </row>
    <row r="18" spans="1:7" ht="15">
      <c r="A18" s="73" t="s">
        <v>54</v>
      </c>
      <c r="B18" s="52">
        <v>62</v>
      </c>
      <c r="C18" s="53"/>
      <c r="D18" s="53">
        <v>11</v>
      </c>
      <c r="E18" s="74"/>
      <c r="F18" s="32"/>
      <c r="G18" s="13"/>
    </row>
    <row r="19" spans="1:7" ht="21.75" hidden="1" customHeight="1" collapsed="1">
      <c r="A19" s="22" t="s">
        <v>80</v>
      </c>
      <c r="B19" s="69">
        <v>0</v>
      </c>
      <c r="C19" s="70"/>
      <c r="D19" s="70">
        <v>0</v>
      </c>
      <c r="E19" s="34"/>
      <c r="F19" s="32"/>
      <c r="G19" s="45"/>
    </row>
    <row r="20" spans="1:7" ht="21.75" hidden="1" customHeight="1" collapsed="1">
      <c r="A20" s="22" t="s">
        <v>15</v>
      </c>
      <c r="B20" s="69">
        <v>0</v>
      </c>
      <c r="C20" s="70"/>
      <c r="D20" s="70">
        <v>0</v>
      </c>
      <c r="E20" s="34"/>
      <c r="F20" s="32"/>
      <c r="G20" s="45"/>
    </row>
    <row r="21" spans="1:7" ht="21.75" hidden="1" customHeight="1">
      <c r="A21" s="22" t="s">
        <v>15</v>
      </c>
      <c r="B21" s="69">
        <v>0</v>
      </c>
      <c r="C21" s="70"/>
      <c r="D21" s="70">
        <v>0</v>
      </c>
      <c r="E21" s="34"/>
      <c r="F21" s="32"/>
      <c r="G21" s="45"/>
    </row>
    <row r="22" spans="1:7" ht="28.5" customHeight="1" collapsed="1">
      <c r="A22" s="22" t="s">
        <v>55</v>
      </c>
      <c r="B22" s="69">
        <v>-27</v>
      </c>
      <c r="C22" s="70"/>
      <c r="D22" s="70">
        <v>25</v>
      </c>
      <c r="E22" s="34"/>
      <c r="F22" s="32"/>
      <c r="G22" s="45"/>
    </row>
    <row r="23" spans="1:7" ht="21.95" hidden="1" customHeight="1">
      <c r="A23" s="38" t="s">
        <v>56</v>
      </c>
      <c r="B23" s="69">
        <v>0</v>
      </c>
      <c r="C23" s="70"/>
      <c r="D23" s="70">
        <v>0</v>
      </c>
      <c r="E23" s="75"/>
      <c r="F23" s="32"/>
      <c r="G23" s="45"/>
    </row>
    <row r="24" spans="1:7" ht="21.95" customHeight="1" collapsed="1">
      <c r="A24" s="76" t="s">
        <v>14</v>
      </c>
      <c r="B24" s="80">
        <v>2042</v>
      </c>
      <c r="C24" s="33"/>
      <c r="D24" s="66">
        <f>+D4+SUM(D5:D12,D19:D23)</f>
        <v>1762</v>
      </c>
      <c r="E24" s="185"/>
      <c r="F24" s="67">
        <f>+B24/D24-1</f>
        <v>0.15891032917139625</v>
      </c>
      <c r="G24" s="13"/>
    </row>
    <row r="25" spans="1:7" ht="21.95" customHeight="1">
      <c r="A25" s="24" t="s">
        <v>81</v>
      </c>
      <c r="B25" s="77">
        <v>1.35</v>
      </c>
      <c r="C25" s="78"/>
      <c r="D25" s="77">
        <v>0.91</v>
      </c>
      <c r="E25" s="78"/>
      <c r="F25" s="35"/>
      <c r="G25" s="13"/>
    </row>
    <row r="26" spans="1:7">
      <c r="G26" s="79"/>
    </row>
    <row r="27" spans="1:7" s="82" customFormat="1" ht="27" customHeight="1">
      <c r="A27" s="268" t="s">
        <v>114</v>
      </c>
      <c r="B27" s="268"/>
      <c r="C27" s="268"/>
      <c r="D27" s="268"/>
      <c r="E27" s="268"/>
      <c r="F27" s="268"/>
      <c r="G27" s="81"/>
    </row>
    <row r="28" spans="1:7" ht="25.5" customHeight="1">
      <c r="A28" s="265" t="s">
        <v>100</v>
      </c>
      <c r="B28" s="265"/>
      <c r="C28" s="265"/>
      <c r="D28" s="265"/>
      <c r="E28" s="265"/>
      <c r="F28" s="265"/>
      <c r="G28" s="79"/>
    </row>
    <row r="29" spans="1:7" ht="30" customHeight="1">
      <c r="A29" s="265" t="s">
        <v>115</v>
      </c>
      <c r="B29" s="265"/>
      <c r="C29" s="265"/>
      <c r="D29" s="265"/>
      <c r="E29" s="265"/>
      <c r="F29" s="265"/>
      <c r="G29" s="79"/>
    </row>
    <row r="30" spans="1:7" ht="25.5" customHeight="1">
      <c r="A30" s="265" t="s">
        <v>102</v>
      </c>
      <c r="B30" s="265"/>
      <c r="C30" s="265"/>
      <c r="D30" s="265"/>
      <c r="E30" s="265"/>
      <c r="F30" s="265"/>
      <c r="G30" s="79"/>
    </row>
    <row r="31" spans="1:7" ht="27.75" customHeight="1">
      <c r="A31" s="265" t="s">
        <v>101</v>
      </c>
      <c r="B31" s="265"/>
      <c r="C31" s="265"/>
      <c r="D31" s="265"/>
      <c r="E31" s="265"/>
      <c r="F31" s="265"/>
    </row>
  </sheetData>
  <mergeCells count="6">
    <mergeCell ref="A31:F31"/>
    <mergeCell ref="A1:F1"/>
    <mergeCell ref="A28:F28"/>
    <mergeCell ref="A30:F30"/>
    <mergeCell ref="A27:F27"/>
    <mergeCell ref="A29:F29"/>
  </mergeCells>
  <pageMargins left="0.15748031496062992" right="0.27559055118110237" top="0.15748031496062992" bottom="0.15748031496062992" header="0.23622047244094491" footer="0.19685039370078741"/>
  <pageSetup paperSize="9" scale="88" orientation="landscape" r:id="rId1"/>
  <headerFooter alignWithMargins="0">
    <oddFooter>&amp;R&amp;D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J46"/>
  <sheetViews>
    <sheetView showGridLines="0" zoomScaleNormal="100" workbookViewId="0">
      <selection activeCell="E2" sqref="E2"/>
    </sheetView>
  </sheetViews>
  <sheetFormatPr baseColWidth="10" defaultColWidth="11.42578125" defaultRowHeight="12.75"/>
  <cols>
    <col min="1" max="1" width="85" style="48" customWidth="1"/>
    <col min="2" max="2" width="12.28515625" style="48" customWidth="1"/>
    <col min="3" max="3" width="12.5703125" style="48" customWidth="1"/>
    <col min="4" max="16384" width="11.42578125" style="48"/>
  </cols>
  <sheetData>
    <row r="1" spans="1:10" ht="36.950000000000003" customHeight="1">
      <c r="A1" s="255" t="s">
        <v>43</v>
      </c>
      <c r="B1" s="255"/>
      <c r="C1" s="255"/>
      <c r="J1" s="51"/>
    </row>
    <row r="2" spans="1:10" ht="11.1" customHeight="1">
      <c r="D2" s="214"/>
      <c r="E2" s="214"/>
      <c r="J2" s="51"/>
    </row>
    <row r="3" spans="1:10" ht="18.75">
      <c r="A3" s="215" t="s">
        <v>21</v>
      </c>
      <c r="B3" s="216" t="s">
        <v>74</v>
      </c>
      <c r="C3" s="216" t="s">
        <v>106</v>
      </c>
      <c r="J3" s="217"/>
    </row>
    <row r="4" spans="1:10" s="51" customFormat="1" ht="6" customHeight="1">
      <c r="A4" s="218"/>
      <c r="B4" s="219"/>
      <c r="C4" s="220"/>
      <c r="J4" s="220"/>
    </row>
    <row r="5" spans="1:10" s="50" customFormat="1" ht="21" customHeight="1">
      <c r="A5" s="221" t="s">
        <v>14</v>
      </c>
      <c r="B5" s="222">
        <v>2042</v>
      </c>
      <c r="C5" s="223">
        <v>1762</v>
      </c>
      <c r="J5" s="223"/>
    </row>
    <row r="6" spans="1:10" s="50" customFormat="1" ht="21" customHeight="1">
      <c r="A6" s="224" t="s">
        <v>105</v>
      </c>
      <c r="B6" s="225">
        <v>367</v>
      </c>
      <c r="C6" s="226">
        <v>355</v>
      </c>
      <c r="J6" s="226"/>
    </row>
    <row r="7" spans="1:10" s="50" customFormat="1" ht="21" customHeight="1">
      <c r="A7" s="224" t="s">
        <v>69</v>
      </c>
      <c r="B7" s="225">
        <v>-124</v>
      </c>
      <c r="C7" s="226">
        <v>152</v>
      </c>
      <c r="J7" s="226"/>
    </row>
    <row r="8" spans="1:10" s="50" customFormat="1" ht="21" customHeight="1">
      <c r="A8" s="221" t="s">
        <v>70</v>
      </c>
      <c r="B8" s="222">
        <v>2285</v>
      </c>
      <c r="C8" s="223">
        <v>2269</v>
      </c>
      <c r="J8" s="223"/>
    </row>
    <row r="9" spans="1:10" s="50" customFormat="1" ht="21" customHeight="1">
      <c r="A9" s="224" t="s">
        <v>60</v>
      </c>
      <c r="B9" s="225">
        <v>-414</v>
      </c>
      <c r="C9" s="226">
        <v>-631</v>
      </c>
      <c r="J9" s="226"/>
    </row>
    <row r="10" spans="1:10" s="50" customFormat="1" ht="21" customHeight="1">
      <c r="A10" s="224" t="s">
        <v>63</v>
      </c>
      <c r="B10" s="225">
        <v>-319</v>
      </c>
      <c r="C10" s="226">
        <v>-381</v>
      </c>
      <c r="J10" s="226"/>
    </row>
    <row r="11" spans="1:10" s="50" customFormat="1" ht="21" customHeight="1">
      <c r="A11" s="221" t="s">
        <v>72</v>
      </c>
      <c r="B11" s="222">
        <v>1552</v>
      </c>
      <c r="C11" s="223">
        <v>1257</v>
      </c>
      <c r="J11" s="223"/>
    </row>
    <row r="12" spans="1:10" s="50" customFormat="1" ht="21" customHeight="1">
      <c r="A12" s="224" t="s">
        <v>109</v>
      </c>
      <c r="B12" s="225">
        <v>-165</v>
      </c>
      <c r="C12" s="226">
        <v>-116</v>
      </c>
      <c r="J12" s="226"/>
    </row>
    <row r="13" spans="1:10" s="50" customFormat="1" ht="21" customHeight="1">
      <c r="A13" s="224" t="s">
        <v>64</v>
      </c>
      <c r="B13" s="225">
        <v>-277</v>
      </c>
      <c r="C13" s="226">
        <v>-491</v>
      </c>
      <c r="J13" s="226"/>
    </row>
    <row r="14" spans="1:10" s="50" customFormat="1" ht="27" customHeight="1">
      <c r="A14" s="227" t="s">
        <v>110</v>
      </c>
      <c r="B14" s="228">
        <v>448</v>
      </c>
      <c r="C14" s="226">
        <v>170</v>
      </c>
      <c r="J14" s="226"/>
    </row>
    <row r="15" spans="1:10" s="50" customFormat="1" ht="21" customHeight="1">
      <c r="A15" s="221" t="s">
        <v>71</v>
      </c>
      <c r="B15" s="222">
        <v>1558</v>
      </c>
      <c r="C15" s="223">
        <f>SUM(C11:C14)</f>
        <v>820</v>
      </c>
      <c r="J15" s="223"/>
    </row>
    <row r="16" spans="1:10" s="50" customFormat="1" ht="21" customHeight="1">
      <c r="A16" s="224" t="s">
        <v>111</v>
      </c>
      <c r="B16" s="225">
        <v>-2245</v>
      </c>
      <c r="C16" s="226">
        <v>0</v>
      </c>
      <c r="J16" s="226"/>
    </row>
    <row r="17" spans="1:10" s="50" customFormat="1" ht="24" hidden="1" customHeight="1">
      <c r="A17" s="224" t="s">
        <v>112</v>
      </c>
      <c r="B17" s="225">
        <v>0</v>
      </c>
      <c r="C17" s="226">
        <v>0</v>
      </c>
      <c r="J17" s="226"/>
    </row>
    <row r="18" spans="1:10" s="50" customFormat="1" ht="21" hidden="1" customHeight="1">
      <c r="A18" s="224" t="s">
        <v>68</v>
      </c>
      <c r="B18" s="225">
        <v>0</v>
      </c>
      <c r="C18" s="226">
        <v>0</v>
      </c>
      <c r="J18" s="226"/>
    </row>
    <row r="19" spans="1:10" s="50" customFormat="1" ht="21" customHeight="1">
      <c r="A19" s="224" t="s">
        <v>65</v>
      </c>
      <c r="B19" s="225">
        <v>32</v>
      </c>
      <c r="C19" s="226">
        <v>44</v>
      </c>
      <c r="E19" s="229"/>
      <c r="F19" s="230"/>
      <c r="G19" s="230"/>
      <c r="J19" s="226"/>
    </row>
    <row r="20" spans="1:10" s="50" customFormat="1" ht="21" customHeight="1">
      <c r="A20" s="224" t="s">
        <v>117</v>
      </c>
      <c r="B20" s="225">
        <v>-361</v>
      </c>
      <c r="C20" s="226">
        <v>0</v>
      </c>
      <c r="E20" s="229"/>
      <c r="F20" s="231"/>
      <c r="G20" s="231"/>
      <c r="J20" s="226"/>
    </row>
    <row r="21" spans="1:10" s="50" customFormat="1" ht="21" hidden="1" customHeight="1">
      <c r="A21" s="224" t="s">
        <v>66</v>
      </c>
      <c r="B21" s="225">
        <v>0</v>
      </c>
      <c r="C21" s="226">
        <v>0</v>
      </c>
      <c r="E21" s="232"/>
      <c r="F21" s="233"/>
      <c r="G21" s="233"/>
      <c r="J21" s="226"/>
    </row>
    <row r="22" spans="1:10" s="50" customFormat="1" ht="25.5" hidden="1" customHeight="1">
      <c r="A22" s="224" t="s">
        <v>67</v>
      </c>
      <c r="B22" s="225">
        <v>0</v>
      </c>
      <c r="C22" s="226">
        <v>0</v>
      </c>
      <c r="E22" s="235"/>
      <c r="F22" s="236"/>
      <c r="G22" s="236"/>
      <c r="J22" s="226"/>
    </row>
    <row r="23" spans="1:10" s="50" customFormat="1" ht="21" customHeight="1">
      <c r="A23" s="224" t="s">
        <v>59</v>
      </c>
      <c r="B23" s="225">
        <v>-68</v>
      </c>
      <c r="C23" s="234">
        <v>-3</v>
      </c>
      <c r="E23" s="235"/>
      <c r="F23" s="236"/>
      <c r="G23" s="236"/>
      <c r="J23" s="226"/>
    </row>
    <row r="24" spans="1:10" s="50" customFormat="1" ht="27.75" customHeight="1">
      <c r="A24" s="237" t="s">
        <v>43</v>
      </c>
      <c r="B24" s="238">
        <v>-1084</v>
      </c>
      <c r="C24" s="238">
        <v>861</v>
      </c>
      <c r="E24" s="232"/>
      <c r="F24" s="233"/>
      <c r="G24" s="233"/>
      <c r="J24" s="239"/>
    </row>
    <row r="25" spans="1:10" s="241" customFormat="1" ht="4.5" customHeight="1">
      <c r="A25" s="232"/>
      <c r="B25" s="240"/>
      <c r="C25" s="240"/>
      <c r="E25" s="232"/>
      <c r="F25" s="233"/>
      <c r="G25" s="233"/>
      <c r="J25" s="240"/>
    </row>
    <row r="26" spans="1:10" s="50" customFormat="1" ht="22.5" customHeight="1">
      <c r="A26" s="237" t="s">
        <v>61</v>
      </c>
      <c r="B26" s="238">
        <v>15107</v>
      </c>
      <c r="C26" s="238">
        <v>17628</v>
      </c>
      <c r="E26" s="232"/>
      <c r="F26" s="233"/>
      <c r="G26" s="233"/>
      <c r="J26" s="239"/>
    </row>
    <row r="27" spans="1:10" s="50" customFormat="1" ht="23.25" customHeight="1">
      <c r="A27" s="237" t="s">
        <v>62</v>
      </c>
      <c r="B27" s="238">
        <v>16191</v>
      </c>
      <c r="C27" s="238">
        <v>16767</v>
      </c>
      <c r="E27" s="232"/>
      <c r="F27" s="233"/>
      <c r="G27" s="233"/>
      <c r="J27" s="239"/>
    </row>
    <row r="28" spans="1:10" s="50" customFormat="1" ht="26.25" customHeight="1">
      <c r="A28" s="268" t="s">
        <v>119</v>
      </c>
      <c r="B28" s="269"/>
      <c r="C28" s="269"/>
      <c r="D28" s="250"/>
      <c r="E28" s="250"/>
      <c r="F28" s="250"/>
      <c r="G28" s="236"/>
      <c r="J28" s="242"/>
    </row>
    <row r="29" spans="1:10" s="50" customFormat="1" ht="13.5" customHeight="1">
      <c r="A29" s="100" t="s">
        <v>107</v>
      </c>
      <c r="B29" s="242"/>
      <c r="C29" s="242"/>
      <c r="E29" s="235"/>
      <c r="F29" s="236"/>
      <c r="G29" s="236"/>
      <c r="J29" s="242"/>
    </row>
    <row r="30" spans="1:10" ht="13.5" customHeight="1">
      <c r="A30" s="100" t="s">
        <v>108</v>
      </c>
      <c r="B30" s="243"/>
      <c r="E30" s="232"/>
      <c r="F30" s="233"/>
      <c r="G30" s="233"/>
    </row>
    <row r="31" spans="1:10">
      <c r="E31" s="235"/>
      <c r="F31" s="236"/>
      <c r="G31" s="236"/>
    </row>
    <row r="32" spans="1:10" s="28" customFormat="1" ht="33.75">
      <c r="A32" s="49"/>
      <c r="B32" s="244"/>
      <c r="C32" s="244"/>
      <c r="E32" s="235"/>
      <c r="F32" s="236"/>
      <c r="G32" s="236"/>
      <c r="J32" s="244"/>
    </row>
    <row r="33" spans="5:7">
      <c r="E33" s="235"/>
      <c r="F33" s="236"/>
      <c r="G33" s="236"/>
    </row>
    <row r="34" spans="5:7">
      <c r="E34" s="235"/>
      <c r="F34" s="236"/>
      <c r="G34" s="236"/>
    </row>
    <row r="35" spans="5:7">
      <c r="E35" s="235"/>
      <c r="F35" s="236"/>
      <c r="G35" s="236"/>
    </row>
    <row r="36" spans="5:7">
      <c r="E36" s="235"/>
      <c r="F36" s="236"/>
      <c r="G36" s="236"/>
    </row>
    <row r="37" spans="5:7">
      <c r="E37" s="235"/>
      <c r="F37" s="236"/>
      <c r="G37" s="236"/>
    </row>
    <row r="38" spans="5:7">
      <c r="E38" s="235"/>
      <c r="F38" s="236"/>
      <c r="G38" s="236"/>
    </row>
    <row r="39" spans="5:7">
      <c r="E39" s="235"/>
      <c r="F39" s="236"/>
      <c r="G39" s="236"/>
    </row>
    <row r="40" spans="5:7">
      <c r="E40" s="235"/>
      <c r="F40" s="236"/>
      <c r="G40" s="245"/>
    </row>
    <row r="41" spans="5:7">
      <c r="E41" s="235"/>
      <c r="F41" s="236"/>
      <c r="G41" s="245"/>
    </row>
    <row r="42" spans="5:7">
      <c r="E42" s="235"/>
      <c r="F42" s="236"/>
      <c r="G42" s="245"/>
    </row>
    <row r="43" spans="5:7" ht="15.75">
      <c r="E43" s="232"/>
      <c r="F43" s="240"/>
      <c r="G43" s="240"/>
    </row>
    <row r="44" spans="5:7" ht="13.5">
      <c r="E44" s="246"/>
      <c r="F44" s="246"/>
      <c r="G44" s="246"/>
    </row>
    <row r="45" spans="5:7" ht="13.5">
      <c r="E45" s="246"/>
      <c r="F45" s="241"/>
      <c r="G45" s="241"/>
    </row>
    <row r="46" spans="5:7">
      <c r="E46" s="247"/>
      <c r="F46" s="247"/>
      <c r="G46" s="247"/>
    </row>
  </sheetData>
  <mergeCells count="2">
    <mergeCell ref="A1:C1"/>
    <mergeCell ref="A28:C28"/>
  </mergeCells>
  <pageMargins left="0.32333333333333331" right="0.27559055118110237" top="0" bottom="0.15748031496062992" header="0.2362204724409449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1"/>
  <sheetViews>
    <sheetView zoomScaleNormal="100" workbookViewId="0">
      <selection activeCell="G5" sqref="G5"/>
    </sheetView>
  </sheetViews>
  <sheetFormatPr baseColWidth="10" defaultRowHeight="12.75"/>
  <cols>
    <col min="1" max="1" width="63.140625" style="186" bestFit="1" customWidth="1"/>
    <col min="2" max="2" width="11.42578125" style="186"/>
    <col min="3" max="3" width="11.28515625" style="186" customWidth="1"/>
    <col min="4" max="16384" width="11.42578125" style="186"/>
  </cols>
  <sheetData>
    <row r="1" spans="1:11" ht="20.25">
      <c r="A1" s="267" t="s">
        <v>96</v>
      </c>
      <c r="B1" s="267"/>
      <c r="C1" s="267"/>
      <c r="D1" s="267"/>
      <c r="F1" s="267"/>
      <c r="G1" s="267"/>
      <c r="H1" s="267"/>
      <c r="I1" s="267"/>
      <c r="J1" s="267"/>
      <c r="K1" s="267"/>
    </row>
    <row r="3" spans="1:11" ht="17.25" customHeight="1">
      <c r="A3" s="205" t="s">
        <v>21</v>
      </c>
      <c r="B3" s="204" t="s">
        <v>74</v>
      </c>
      <c r="C3" s="204" t="s">
        <v>73</v>
      </c>
    </row>
    <row r="4" spans="1:11" ht="17.25" customHeight="1">
      <c r="A4" s="206" t="s">
        <v>87</v>
      </c>
      <c r="B4" s="187"/>
      <c r="C4" s="188"/>
    </row>
    <row r="5" spans="1:11" ht="17.25" customHeight="1">
      <c r="A5" s="207" t="s">
        <v>88</v>
      </c>
      <c r="B5" s="91">
        <v>-165</v>
      </c>
      <c r="C5" s="200">
        <v>28</v>
      </c>
      <c r="H5" s="211"/>
    </row>
    <row r="6" spans="1:11" ht="17.25" customHeight="1">
      <c r="A6" s="207" t="s">
        <v>89</v>
      </c>
      <c r="B6" s="197">
        <v>15</v>
      </c>
      <c r="C6" s="201">
        <v>0</v>
      </c>
      <c r="H6" s="212"/>
    </row>
    <row r="7" spans="1:11" ht="17.25" customHeight="1">
      <c r="A7" s="207" t="s">
        <v>90</v>
      </c>
      <c r="B7" s="91">
        <v>-93</v>
      </c>
      <c r="C7" s="200">
        <v>-103</v>
      </c>
      <c r="H7" s="212"/>
    </row>
    <row r="8" spans="1:11" ht="17.25" customHeight="1">
      <c r="A8" s="208" t="s">
        <v>91</v>
      </c>
      <c r="B8" s="198">
        <v>-243</v>
      </c>
      <c r="C8" s="201">
        <f>SUM(C5:C7)</f>
        <v>-75</v>
      </c>
      <c r="H8" s="213"/>
    </row>
    <row r="9" spans="1:11" ht="17.25" customHeight="1">
      <c r="A9" s="206" t="s">
        <v>92</v>
      </c>
      <c r="B9" s="191"/>
      <c r="C9" s="202"/>
      <c r="H9" s="213"/>
    </row>
    <row r="10" spans="1:11" ht="17.25" customHeight="1">
      <c r="A10" s="207" t="s">
        <v>93</v>
      </c>
      <c r="B10" s="198">
        <v>20</v>
      </c>
      <c r="C10" s="201">
        <v>9</v>
      </c>
      <c r="H10" s="213"/>
    </row>
    <row r="11" spans="1:11" ht="17.25" customHeight="1">
      <c r="A11" s="206" t="s">
        <v>94</v>
      </c>
      <c r="B11" s="187"/>
      <c r="C11" s="203"/>
      <c r="H11" s="213"/>
    </row>
    <row r="12" spans="1:11" ht="17.25" customHeight="1">
      <c r="A12" s="207" t="s">
        <v>97</v>
      </c>
      <c r="B12" s="198">
        <v>-4</v>
      </c>
      <c r="C12" s="201">
        <v>-2</v>
      </c>
    </row>
    <row r="13" spans="1:11" ht="17.25" customHeight="1">
      <c r="A13" s="209" t="s">
        <v>95</v>
      </c>
      <c r="B13" s="199">
        <v>-227</v>
      </c>
      <c r="C13" s="199">
        <f>C8+C10+C12</f>
        <v>-68</v>
      </c>
    </row>
    <row r="17" spans="1:5">
      <c r="A17" s="192"/>
      <c r="B17" s="193"/>
      <c r="E17" s="193"/>
    </row>
    <row r="18" spans="1:5">
      <c r="B18" s="194"/>
      <c r="E18" s="194"/>
    </row>
    <row r="19" spans="1:5">
      <c r="B19" s="193"/>
      <c r="E19" s="193"/>
    </row>
    <row r="20" spans="1:5">
      <c r="B20" s="193"/>
      <c r="E20" s="193"/>
    </row>
    <row r="21" spans="1:5">
      <c r="B21" s="193"/>
      <c r="E21" s="193"/>
    </row>
    <row r="22" spans="1:5">
      <c r="B22" s="195"/>
      <c r="E22" s="195"/>
    </row>
    <row r="23" spans="1:5">
      <c r="B23" s="193"/>
      <c r="E23" s="193"/>
    </row>
    <row r="24" spans="1:5">
      <c r="A24" s="189"/>
      <c r="C24" s="193"/>
    </row>
    <row r="25" spans="1:5">
      <c r="A25" s="189"/>
      <c r="C25" s="193"/>
    </row>
    <row r="26" spans="1:5">
      <c r="A26" s="189"/>
      <c r="C26" s="193"/>
    </row>
    <row r="27" spans="1:5">
      <c r="A27" s="190"/>
      <c r="B27" s="196"/>
      <c r="E27" s="196"/>
    </row>
    <row r="29" spans="1:5">
      <c r="A29" s="189"/>
      <c r="C29" s="193"/>
      <c r="D29" s="193"/>
    </row>
    <row r="31" spans="1:5">
      <c r="A31" s="189"/>
      <c r="C31" s="193"/>
    </row>
  </sheetData>
  <mergeCells count="2">
    <mergeCell ref="A1:D1"/>
    <mergeCell ref="F1:K1"/>
  </mergeCells>
  <pageMargins left="0.7" right="0.7" top="0.75" bottom="0.75" header="0.3" footer="0.3"/>
  <pageSetup paperSize="9" scale="34" fitToHeight="0"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Business Net Income Q1  2020</vt:lpstr>
      <vt:lpstr>Consolidated P&amp;L</vt:lpstr>
      <vt:lpstr>Reconciliation Q1 2020</vt:lpstr>
      <vt:lpstr>TFT format comm press 2020 </vt:lpstr>
      <vt:lpstr> Regeneron</vt:lpstr>
      <vt:lpstr>'Consolidated P&amp;L'!print_area5</vt:lpstr>
      <vt:lpstr>' Regeneron'!Zone_d_impression</vt:lpstr>
      <vt:lpstr>'Business Net Income Q1  2020'!Zone_d_impression</vt:lpstr>
      <vt:lpstr>'Consolidated P&amp;L'!Zone_d_impression</vt:lpstr>
      <vt:lpstr>'Reconciliation Q1 2020'!Zone_d_impression</vt:lpstr>
      <vt:lpstr>'TFT format comm press 2020 '!Zone_d_impression</vt:lpstr>
    </vt:vector>
  </TitlesOfParts>
  <Company>sanofi-aventis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Dosogne, Ludivine /FR</cp:lastModifiedBy>
  <cp:lastPrinted>2020-03-17T17:59:46Z</cp:lastPrinted>
  <dcterms:created xsi:type="dcterms:W3CDTF">2012-01-27T10:37:28Z</dcterms:created>
  <dcterms:modified xsi:type="dcterms:W3CDTF">2020-04-20T17:22:03Z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4" name="_NewReviewCycle">
    <vt:lpwstr/>
  </property>
  <property fmtid="{D5CDD505-2E9C-101B-9397-08002B2CF9AE}" pid="10" name="SV_HIDDEN_GRID_QUERY_LIST_4F35BF76-6C0D-4D9B-82B2-816C12CF3733">
    <vt:lpwstr>empty_477D106A-C0D6-4607-AEBD-E2C9D60EA279</vt:lpwstr>
  </property>
</Properties>
</file>