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P:\Consoph\2020\2020.03\D - Analyse du compte de résultat\Press Release\"/>
    </mc:Choice>
  </mc:AlternateContent>
  <xr:revisionPtr revIDLastSave="0" documentId="13_ncr:1_{E9D42A33-BC69-45DF-849B-5B8E9AACBBF1}" xr6:coauthVersionLast="44" xr6:coauthVersionMax="44" xr10:uidLastSave="{00000000-0000-0000-0000-000000000000}"/>
  <bookViews>
    <workbookView xWindow="20370" yWindow="-120" windowWidth="29040" windowHeight="17640" firstSheet="1" activeTab="2" xr2:uid="{00000000-000D-0000-FFFF-FFFF00000000}"/>
  </bookViews>
  <sheets>
    <sheet name="Business Net Income Q1  2020" sheetId="36" r:id="rId1"/>
    <sheet name="Consolidated P&amp;L" sheetId="1" r:id="rId2"/>
    <sheet name="Reconciliation Q1 2020" sheetId="27" r:id="rId3"/>
    <sheet name="TFT format comm press 2020 " sheetId="29" r:id="rId4"/>
    <sheet name=" Regeneron" sheetId="3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DAT12" localSheetId="4">#REF!</definedName>
    <definedName name="_DAT12" localSheetId="2">#REF!</definedName>
    <definedName name="_DAT12" localSheetId="3">#REF!</definedName>
    <definedName name="_DAT12">#REF!</definedName>
    <definedName name="_l" localSheetId="4">#REF!</definedName>
    <definedName name="_l" localSheetId="2">#REF!</definedName>
    <definedName name="_l" localSheetId="3">#REF!</definedName>
    <definedName name="_l">#REF!</definedName>
    <definedName name="_Mid2" localSheetId="4">#REF!</definedName>
    <definedName name="_Mid2" localSheetId="2">#REF!</definedName>
    <definedName name="_Mid2" localSheetId="3">#REF!</definedName>
    <definedName name="_Mid2">#REF!</definedName>
    <definedName name="_usd2" localSheetId="4">'[1]Ventilation GW 2004'!$J$12</definedName>
    <definedName name="_usd2">'[2]Ventilation GW 2004'!$J$12</definedName>
    <definedName name="a" localSheetId="4">#REF!</definedName>
    <definedName name="a" localSheetId="2">#REF!</definedName>
    <definedName name="a" localSheetId="3">#REF!</definedName>
    <definedName name="a">#REF!</definedName>
    <definedName name="aa" localSheetId="4">#REF!</definedName>
    <definedName name="aa" localSheetId="2">#REF!</definedName>
    <definedName name="aa" localSheetId="3">#REF!</definedName>
    <definedName name="aa">#REF!</definedName>
    <definedName name="aaaa" localSheetId="4">#REF!</definedName>
    <definedName name="aaaa" localSheetId="2">#REF!</definedName>
    <definedName name="aaaa" localSheetId="3">#REF!</definedName>
    <definedName name="aaaa">#REF!</definedName>
    <definedName name="ab" localSheetId="2">#REF!</definedName>
    <definedName name="ab" localSheetId="3">#REF!</definedName>
    <definedName name="ab">#REF!</definedName>
    <definedName name="ac" localSheetId="2">#REF!</definedName>
    <definedName name="ac" localSheetId="3">#REF!</definedName>
    <definedName name="ac">#REF!</definedName>
    <definedName name="ad" localSheetId="2">#REF!</definedName>
    <definedName name="ad" localSheetId="3">#REF!</definedName>
    <definedName name="ad">#REF!</definedName>
    <definedName name="ae" localSheetId="2">#REF!</definedName>
    <definedName name="ae" localSheetId="3">#REF!</definedName>
    <definedName name="ae">#REF!</definedName>
    <definedName name="af" localSheetId="2">#REF!</definedName>
    <definedName name="af" localSheetId="3">#REF!</definedName>
    <definedName name="af">#REF!</definedName>
    <definedName name="ag" localSheetId="2">#REF!</definedName>
    <definedName name="ag" localSheetId="3">#REF!</definedName>
    <definedName name="ag">#REF!</definedName>
    <definedName name="ah" localSheetId="2">#REF!</definedName>
    <definedName name="ah" localSheetId="3">#REF!</definedName>
    <definedName name="ah">#REF!</definedName>
    <definedName name="ai" localSheetId="2">#REF!</definedName>
    <definedName name="ai" localSheetId="3">#REF!</definedName>
    <definedName name="ai">#REF!</definedName>
    <definedName name="aj" localSheetId="2">#REF!</definedName>
    <definedName name="aj" localSheetId="3">#REF!</definedName>
    <definedName name="aj">#REF!</definedName>
    <definedName name="ak" localSheetId="2">#REF!</definedName>
    <definedName name="ak" localSheetId="3">#REF!</definedName>
    <definedName name="ak">#REF!</definedName>
    <definedName name="al" localSheetId="2">#REF!</definedName>
    <definedName name="al" localSheetId="3">#REF!</definedName>
    <definedName name="al">#REF!</definedName>
    <definedName name="am" localSheetId="2">#REF!</definedName>
    <definedName name="am" localSheetId="3">#REF!</definedName>
    <definedName name="am">#REF!</definedName>
    <definedName name="an" localSheetId="2">#REF!</definedName>
    <definedName name="an" localSheetId="3">#REF!</definedName>
    <definedName name="an">#REF!</definedName>
    <definedName name="annee_traitement" localSheetId="2">#REF!</definedName>
    <definedName name="annee_traitement" localSheetId="3">#REF!</definedName>
    <definedName name="annee_traitement">#REF!</definedName>
    <definedName name="Annual" localSheetId="2">#REF!</definedName>
    <definedName name="Annual" localSheetId="3">#REF!</definedName>
    <definedName name="Annual">#REF!</definedName>
    <definedName name="ao" localSheetId="2">#REF!</definedName>
    <definedName name="ao" localSheetId="3">#REF!</definedName>
    <definedName name="ao">#REF!</definedName>
    <definedName name="ap" localSheetId="2">#REF!</definedName>
    <definedName name="ap" localSheetId="3">#REF!</definedName>
    <definedName name="ap">#REF!</definedName>
    <definedName name="aq" localSheetId="2">#REF!</definedName>
    <definedName name="aq" localSheetId="3">#REF!</definedName>
    <definedName name="aq">#REF!</definedName>
    <definedName name="ar" localSheetId="2">#REF!</definedName>
    <definedName name="ar" localSheetId="3">#REF!</definedName>
    <definedName name="ar">#REF!</definedName>
    <definedName name="as" localSheetId="2">#REF!</definedName>
    <definedName name="as" localSheetId="3">#REF!</definedName>
    <definedName name="as">#REF!</definedName>
    <definedName name="at" localSheetId="2">#REF!</definedName>
    <definedName name="at" localSheetId="3">#REF!</definedName>
    <definedName name="at">#REF!</definedName>
    <definedName name="au" localSheetId="2">#REF!</definedName>
    <definedName name="au" localSheetId="3">#REF!</definedName>
    <definedName name="au">#REF!</definedName>
    <definedName name="av" localSheetId="2">#REF!</definedName>
    <definedName name="av" localSheetId="3">#REF!</definedName>
    <definedName name="av">#REF!</definedName>
    <definedName name="b" localSheetId="2">#REF!</definedName>
    <definedName name="b" localSheetId="3">#REF!</definedName>
    <definedName name="b">#REF!</definedName>
    <definedName name="_xlnm.Database" localSheetId="2">#REF!</definedName>
    <definedName name="_xlnm.Database" localSheetId="3">#REF!</definedName>
    <definedName name="_xlnm.Database">#REF!</definedName>
    <definedName name="Beg" localSheetId="2">#REF!</definedName>
    <definedName name="Beg" localSheetId="3">#REF!</definedName>
    <definedName name="Beg">#REF!</definedName>
    <definedName name="bottom" localSheetId="2">#REF!</definedName>
    <definedName name="bottom" localSheetId="3">#REF!</definedName>
    <definedName name="bottom">#REF!</definedName>
    <definedName name="code" localSheetId="2">#REF!</definedName>
    <definedName name="code" localSheetId="3">#REF!</definedName>
    <definedName name="code">#REF!</definedName>
    <definedName name="compte" localSheetId="4">[3]CORRESPONDANCE!$A$1:$E$25</definedName>
    <definedName name="compte">[4]CORRESPONDANCE!$A$1:$E$25</definedName>
    <definedName name="cours">[5]valeur!$B$4:$P$35</definedName>
    <definedName name="d" localSheetId="4">#REF!</definedName>
    <definedName name="d" localSheetId="2">#REF!</definedName>
    <definedName name="d" localSheetId="3">#REF!</definedName>
    <definedName name="d">#REF!</definedName>
    <definedName name="Database">#REF!</definedName>
    <definedName name="Durée_TO_2001" localSheetId="4">[6]Hypothèses!#REF!</definedName>
    <definedName name="Durée_TO_2001" localSheetId="2">[7]Hypothèses!#REF!</definedName>
    <definedName name="Durée_TO_2001" localSheetId="3">[7]Hypothèses!#REF!</definedName>
    <definedName name="Durée_TO_2001">[7]Hypothèses!#REF!</definedName>
    <definedName name="e" localSheetId="4">#REF!</definedName>
    <definedName name="e" localSheetId="2">#REF!</definedName>
    <definedName name="e" localSheetId="3">#REF!</definedName>
    <definedName name="e">#REF!</definedName>
    <definedName name="eleeeeeeeeee" localSheetId="4">#REF!</definedName>
    <definedName name="eleeeeeeeeee" localSheetId="2">#REF!</definedName>
    <definedName name="eleeeeeeeeee" localSheetId="3">#REF!</definedName>
    <definedName name="eleeeeeeeeee">#REF!</definedName>
    <definedName name="End" localSheetId="4">#REF!</definedName>
    <definedName name="End" localSheetId="2">#REF!</definedName>
    <definedName name="End" localSheetId="3">#REF!</definedName>
    <definedName name="End">#REF!</definedName>
    <definedName name="Euro" localSheetId="2">#REF!</definedName>
    <definedName name="Euro" localSheetId="3">#REF!</definedName>
    <definedName name="Euro">#REF!</definedName>
    <definedName name="f" localSheetId="2">#REF!</definedName>
    <definedName name="f" localSheetId="3">#REF!</definedName>
    <definedName name="f">#REF!</definedName>
    <definedName name="feuille_Net_amount_2000" localSheetId="2">#REF!</definedName>
    <definedName name="feuille_Net_amount_2000" localSheetId="3">#REF!</definedName>
    <definedName name="feuille_Net_amount_2000">#REF!</definedName>
    <definedName name="feuille_Net_amount_2001" localSheetId="2">#REF!</definedName>
    <definedName name="feuille_Net_amount_2001" localSheetId="3">#REF!</definedName>
    <definedName name="feuille_Net_amount_2001">#REF!</definedName>
    <definedName name="feuille_NPPC" localSheetId="2">#REF!</definedName>
    <definedName name="feuille_NPPC" localSheetId="3">#REF!</definedName>
    <definedName name="feuille_NPPC">#REF!</definedName>
    <definedName name="feuille_PGA" localSheetId="2">#REF!</definedName>
    <definedName name="feuille_PGA" localSheetId="3">#REF!</definedName>
    <definedName name="feuille_PGA">#REF!</definedName>
    <definedName name="feuille_PGA_anc" localSheetId="2">#REF!</definedName>
    <definedName name="feuille_PGA_anc" localSheetId="3">#REF!</definedName>
    <definedName name="feuille_PGA_anc">#REF!</definedName>
    <definedName name="feuille_PGA_anc_2" localSheetId="2">#REF!</definedName>
    <definedName name="feuille_PGA_anc_2" localSheetId="3">#REF!</definedName>
    <definedName name="feuille_PGA_anc_2">#REF!</definedName>
    <definedName name="feuille_PSC" localSheetId="2">#REF!</definedName>
    <definedName name="feuille_PSC" localSheetId="3">#REF!</definedName>
    <definedName name="feuille_PSC">#REF!</definedName>
    <definedName name="feuille_PSC_anc" localSheetId="2">#REF!</definedName>
    <definedName name="feuille_PSC_anc" localSheetId="3">#REF!</definedName>
    <definedName name="feuille_PSC_anc">#REF!</definedName>
    <definedName name="feuille_ratio_PGA_01" localSheetId="2">#REF!</definedName>
    <definedName name="feuille_ratio_PGA_01" localSheetId="3">#REF!</definedName>
    <definedName name="feuille_ratio_PGA_01">#REF!</definedName>
    <definedName name="feuille_ratio_PGA_02" localSheetId="2">#REF!</definedName>
    <definedName name="feuille_ratio_PGA_02" localSheetId="3">#REF!</definedName>
    <definedName name="feuille_ratio_PGA_02">#REF!</definedName>
    <definedName name="feuille_SFAS" localSheetId="2">#REF!</definedName>
    <definedName name="feuille_SFAS" localSheetId="3">#REF!</definedName>
    <definedName name="feuille_SFAS">#REF!</definedName>
    <definedName name="feuille_SFAS_anc" localSheetId="2">#REF!</definedName>
    <definedName name="feuille_SFAS_anc" localSheetId="3">#REF!</definedName>
    <definedName name="feuille_SFAS_anc">#REF!</definedName>
    <definedName name="feuille_Summary" localSheetId="2">#REF!</definedName>
    <definedName name="feuille_Summary" localSheetId="3">#REF!</definedName>
    <definedName name="feuille_Summary">#REF!</definedName>
    <definedName name="feuille_Summary_anc" localSheetId="2">#REF!</definedName>
    <definedName name="feuille_Summary_anc" localSheetId="3">#REF!</definedName>
    <definedName name="feuille_Summary_anc">#REF!</definedName>
    <definedName name="feuille_TO" localSheetId="2">#REF!</definedName>
    <definedName name="feuille_TO" localSheetId="3">#REF!</definedName>
    <definedName name="feuille_TO">#REF!</definedName>
    <definedName name="feuille_TO_anc" localSheetId="2">#REF!</definedName>
    <definedName name="feuille_TO_anc" localSheetId="3">#REF!</definedName>
    <definedName name="feuille_TO_anc">#REF!</definedName>
    <definedName name="feuille_tran_2001" localSheetId="2">#REF!</definedName>
    <definedName name="feuille_tran_2001" localSheetId="3">#REF!</definedName>
    <definedName name="feuille_tran_2001">#REF!</definedName>
    <definedName name="FXRates" localSheetId="2">#REF!</definedName>
    <definedName name="FXRates" localSheetId="3">#REF!</definedName>
    <definedName name="FXRates">#REF!</definedName>
    <definedName name="g" localSheetId="2">#REF!</definedName>
    <definedName name="g" localSheetId="3">#REF!</definedName>
    <definedName name="g">#REF!</definedName>
    <definedName name="h" localSheetId="2">#REF!</definedName>
    <definedName name="h" localSheetId="3">#REF!</definedName>
    <definedName name="h">#REF!</definedName>
    <definedName name="i" localSheetId="2">#REF!</definedName>
    <definedName name="i" localSheetId="3">#REF!</definedName>
    <definedName name="i">#REF!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j" localSheetId="4">#REF!</definedName>
    <definedName name="j" localSheetId="2">#REF!</definedName>
    <definedName name="j" localSheetId="3">#REF!</definedName>
    <definedName name="j">#REF!</definedName>
    <definedName name="k" localSheetId="4">#REF!</definedName>
    <definedName name="k" localSheetId="2">#REF!</definedName>
    <definedName name="k" localSheetId="3">#REF!</definedName>
    <definedName name="k">#REF!</definedName>
    <definedName name="libel_unite" localSheetId="4">[8]INDEX!$B$6</definedName>
    <definedName name="libel_unite">[9]INDEX!$B$6</definedName>
    <definedName name="Life85" localSheetId="4">#REF!</definedName>
    <definedName name="Life85" localSheetId="2">#REF!</definedName>
    <definedName name="Life85" localSheetId="3">#REF!</definedName>
    <definedName name="Life85">#REF!</definedName>
    <definedName name="Life90" localSheetId="4">#REF!</definedName>
    <definedName name="Life90" localSheetId="2">#REF!</definedName>
    <definedName name="Life90" localSheetId="3">#REF!</definedName>
    <definedName name="Life90">#REF!</definedName>
    <definedName name="Life95" localSheetId="4">#REF!</definedName>
    <definedName name="Life95" localSheetId="2">#REF!</definedName>
    <definedName name="Life95" localSheetId="3">#REF!</definedName>
    <definedName name="Life95">#REF!</definedName>
    <definedName name="m" localSheetId="2">#REF!</definedName>
    <definedName name="m" localSheetId="3">#REF!</definedName>
    <definedName name="m">#REF!</definedName>
    <definedName name="Mid" localSheetId="2">#REF!</definedName>
    <definedName name="Mid" localSheetId="3">#REF!</definedName>
    <definedName name="Mid">#REF!</definedName>
    <definedName name="Monthly" localSheetId="2">#REF!</definedName>
    <definedName name="Monthly" localSheetId="3">#REF!</definedName>
    <definedName name="Monthly">#REF!</definedName>
    <definedName name="MoyAventis" localSheetId="2">'[10]Cours action'!#REF!</definedName>
    <definedName name="MoyAventis" localSheetId="3">'[10]Cours action'!#REF!</definedName>
    <definedName name="MoyAventis">'[10]Cours action'!#REF!</definedName>
    <definedName name="n" localSheetId="4">#REF!</definedName>
    <definedName name="n" localSheetId="2">#REF!</definedName>
    <definedName name="n" localSheetId="3">#REF!</definedName>
    <definedName name="n">#REF!</definedName>
    <definedName name="Nb_Mois2" localSheetId="4">[6]Hypothèses!$B$14</definedName>
    <definedName name="Nb_Mois2">[7]Hypothèses!$B$14</definedName>
    <definedName name="num_col" localSheetId="4">#REF!</definedName>
    <definedName name="num_col" localSheetId="2">#REF!</definedName>
    <definedName name="num_col" localSheetId="3">#REF!</definedName>
    <definedName name="num_col">#REF!</definedName>
    <definedName name="num_col_anc" localSheetId="4">#REF!</definedName>
    <definedName name="num_col_anc" localSheetId="2">#REF!</definedName>
    <definedName name="num_col_anc" localSheetId="3">#REF!</definedName>
    <definedName name="num_col_anc">#REF!</definedName>
    <definedName name="o" localSheetId="4">#REF!</definedName>
    <definedName name="o" localSheetId="2">#REF!</definedName>
    <definedName name="o" localSheetId="3">#REF!</definedName>
    <definedName name="o">#REF!</definedName>
    <definedName name="OperatingProfit2004" localSheetId="2">#REF!</definedName>
    <definedName name="OperatingProfit2004" localSheetId="3">#REF!</definedName>
    <definedName name="OperatingProfit2004">#REF!</definedName>
    <definedName name="OperatingProfit2005" localSheetId="2">#REF!</definedName>
    <definedName name="OperatingProfit2005" localSheetId="3">#REF!</definedName>
    <definedName name="OperatingProfit2005">#REF!</definedName>
    <definedName name="p" localSheetId="2">#REF!</definedName>
    <definedName name="p" localSheetId="3">#REF!</definedName>
    <definedName name="p">#REF!</definedName>
    <definedName name="PeakSales" localSheetId="2">#REF!</definedName>
    <definedName name="PeakSales" localSheetId="3">#REF!</definedName>
    <definedName name="PeakSales">#REF!</definedName>
    <definedName name="PeakYear" localSheetId="2">#REF!</definedName>
    <definedName name="PeakYear" localSheetId="3">#REF!</definedName>
    <definedName name="PeakYear">#REF!</definedName>
    <definedName name="PGA_2001" localSheetId="2">#REF!</definedName>
    <definedName name="PGA_2001" localSheetId="3">#REF!</definedName>
    <definedName name="PGA_2001">#REF!</definedName>
    <definedName name="PGA_2002" localSheetId="4">'[11]PGA 2002'!$A$9:$IV$150</definedName>
    <definedName name="PGA_2002">'[12]PGA 2002'!$A$9:$IV$150</definedName>
    <definedName name="Print_Area">#REF!</definedName>
    <definedName name="PRINT_AREA_MI" localSheetId="4">#REF!</definedName>
    <definedName name="PRINT_AREA_MI" localSheetId="2">#REF!</definedName>
    <definedName name="PRINT_AREA_MI" localSheetId="3">#REF!</definedName>
    <definedName name="PRINT_AREA_MI">#REF!</definedName>
    <definedName name="print_area5" localSheetId="1">'Consolidated P&amp;L'!$A$1:$E$33</definedName>
    <definedName name="PSC_2001" localSheetId="4">#REF!</definedName>
    <definedName name="PSC_2001" localSheetId="2">#REF!</definedName>
    <definedName name="PSC_2001" localSheetId="3">#REF!</definedName>
    <definedName name="PSC_2001">#REF!</definedName>
    <definedName name="PSC_2002" localSheetId="4">'[11]PSC 2002'!$A$9:$IV$100</definedName>
    <definedName name="PSC_2002">'[12]PSC 2002'!$A$9:$IV$100</definedName>
    <definedName name="PV_Rev" localSheetId="4">#REF!</definedName>
    <definedName name="PV_Rev" localSheetId="2">#REF!</definedName>
    <definedName name="PV_Rev" localSheetId="3">#REF!</definedName>
    <definedName name="PV_Rev">#REF!</definedName>
    <definedName name="q" localSheetId="4">#REF!</definedName>
    <definedName name="q" localSheetId="2">#REF!</definedName>
    <definedName name="q" localSheetId="3">#REF!</definedName>
    <definedName name="q">#REF!</definedName>
    <definedName name="realise11" localSheetId="4">#REF!</definedName>
    <definedName name="realise11" localSheetId="2">#REF!</definedName>
    <definedName name="realise11" localSheetId="3">#REF!</definedName>
    <definedName name="realise11">#REF!</definedName>
    <definedName name="Return" localSheetId="2">#REF!</definedName>
    <definedName name="Return" localSheetId="3">#REF!</definedName>
    <definedName name="Return">#REF!</definedName>
    <definedName name="Revenue2004" localSheetId="2">#REF!</definedName>
    <definedName name="Revenue2004" localSheetId="3">#REF!</definedName>
    <definedName name="Revenue2004">#REF!</definedName>
    <definedName name="Revenue2005" localSheetId="2">#REF!</definedName>
    <definedName name="Revenue2005" localSheetId="3">#REF!</definedName>
    <definedName name="Revenue2005">#REF!</definedName>
    <definedName name="s" localSheetId="2">#REF!</definedName>
    <definedName name="s" localSheetId="3">#REF!</definedName>
    <definedName name="s">#REF!</definedName>
    <definedName name="societe" localSheetId="2">#REF!</definedName>
    <definedName name="societe" localSheetId="3">#REF!</definedName>
    <definedName name="societe">#REF!</definedName>
    <definedName name="SPWS_WBID">"9D8A8355-1ED7-11D5-9D29-0010A4C4F3F8"</definedName>
    <definedName name="Summary2001" localSheetId="4">#REF!</definedName>
    <definedName name="Summary2001" localSheetId="2">#REF!</definedName>
    <definedName name="Summary2001" localSheetId="3">#REF!</definedName>
    <definedName name="Summary2001">#REF!</definedName>
    <definedName name="Summary2002" localSheetId="4">#REF!</definedName>
    <definedName name="Summary2002" localSheetId="2">#REF!</definedName>
    <definedName name="Summary2002" localSheetId="3">#REF!</definedName>
    <definedName name="Summary2002">#REF!</definedName>
    <definedName name="t" localSheetId="4">#REF!</definedName>
    <definedName name="t" localSheetId="2">#REF!</definedName>
    <definedName name="t" localSheetId="3">#REF!</definedName>
    <definedName name="t">#REF!</definedName>
    <definedName name="TC" localSheetId="2">#REF!</definedName>
    <definedName name="TC" localSheetId="3">#REF!</definedName>
    <definedName name="TC">#REF!</definedName>
    <definedName name="TFT" localSheetId="2">#REF!</definedName>
    <definedName name="TFT" localSheetId="3">#REF!</definedName>
    <definedName name="TFT">#REF!</definedName>
    <definedName name="TMData_AGR" localSheetId="2">#REF!</definedName>
    <definedName name="TMData_AGR" localSheetId="3">#REF!</definedName>
    <definedName name="TMData_AGR">#REF!</definedName>
    <definedName name="TMData_CORE" localSheetId="2">#REF!</definedName>
    <definedName name="TMData_CORE" localSheetId="3">#REF!</definedName>
    <definedName name="TMData_CORE">#REF!</definedName>
    <definedName name="TO_2001" localSheetId="2">#REF!</definedName>
    <definedName name="TO_2001" localSheetId="3">#REF!</definedName>
    <definedName name="TO_2001">#REF!</definedName>
    <definedName name="TO_2002" localSheetId="4">'[11]TO 2002'!$A$9:$IV$64</definedName>
    <definedName name="TO_2002">'[12]TO 2002'!$A$9:$IV$64</definedName>
    <definedName name="top" localSheetId="4">#REF!</definedName>
    <definedName name="top" localSheetId="2">#REF!</definedName>
    <definedName name="top" localSheetId="3">#REF!</definedName>
    <definedName name="top">#REF!</definedName>
    <definedName name="TQData_AGR" localSheetId="4">#REF!</definedName>
    <definedName name="TQData_AGR" localSheetId="2">#REF!</definedName>
    <definedName name="TQData_AGR" localSheetId="3">#REF!</definedName>
    <definedName name="TQData_AGR">#REF!</definedName>
    <definedName name="TQData_CORE" localSheetId="4">#REF!</definedName>
    <definedName name="TQData_CORE" localSheetId="2">#REF!</definedName>
    <definedName name="TQData_CORE" localSheetId="3">#REF!</definedName>
    <definedName name="TQData_CORE">#REF!</definedName>
    <definedName name="Transfert_In_2001" localSheetId="4">'[6]Transfert In_2001'!$A$1:$N$42</definedName>
    <definedName name="Transfert_In_2001">'[7]Transfert In_2001'!$A$1:$N$42</definedName>
    <definedName name="Transfert_Out_2001" localSheetId="4">'[6]Transfert Out_2001'!$A$1:$M$42</definedName>
    <definedName name="Transfert_Out_2001">'[7]Transfert Out_2001'!$A$1:$M$42</definedName>
    <definedName name="u" localSheetId="4">#REF!</definedName>
    <definedName name="u" localSheetId="2">#REF!</definedName>
    <definedName name="u" localSheetId="3">#REF!</definedName>
    <definedName name="u">#REF!</definedName>
    <definedName name="v" localSheetId="4">#REF!</definedName>
    <definedName name="v" localSheetId="2">#REF!</definedName>
    <definedName name="v" localSheetId="3">#REF!</definedName>
    <definedName name="v">#REF!</definedName>
    <definedName name="Value" localSheetId="4">#REF!</definedName>
    <definedName name="Value" localSheetId="2">#REF!</definedName>
    <definedName name="Value" localSheetId="3">#REF!</definedName>
    <definedName name="Value">#REF!</definedName>
    <definedName name="Value_pre_step" localSheetId="2">#REF!</definedName>
    <definedName name="Value_pre_step" localSheetId="3">#REF!</definedName>
    <definedName name="Value_pre_step">#REF!</definedName>
    <definedName name="Ventes_2001" localSheetId="4">'[6]Ventes 2001'!$A$1:$X$33</definedName>
    <definedName name="Ventes_2001">'[7]Ventes 2001'!$A$1:$X$33</definedName>
    <definedName name="Version_TFT" localSheetId="4">'[13]1- Hierarchie TFT'!#REF!</definedName>
    <definedName name="Version_TFT" localSheetId="2">'[14]1- Hierarchie TFT'!#REF!</definedName>
    <definedName name="Version_TFT" localSheetId="3">'[14]1- Hierarchie TFT'!#REF!</definedName>
    <definedName name="Version_TFT">'[14]1- Hierarchie TFT'!#REF!</definedName>
    <definedName name="w" localSheetId="4">#REF!</definedName>
    <definedName name="w" localSheetId="2">#REF!</definedName>
    <definedName name="w" localSheetId="3">#REF!</definedName>
    <definedName name="w">#REF!</definedName>
    <definedName name="x" localSheetId="4">#REF!</definedName>
    <definedName name="x" localSheetId="2">#REF!</definedName>
    <definedName name="x" localSheetId="3">#REF!</definedName>
    <definedName name="x">#REF!</definedName>
    <definedName name="XXX" localSheetId="4">'[15]1- Hierarchie TFT'!#REF!</definedName>
    <definedName name="XXX" localSheetId="2">'[16]1- Hierarchie TFT'!#REF!</definedName>
    <definedName name="XXX" localSheetId="3">'[16]1- Hierarchie TFT'!#REF!</definedName>
    <definedName name="XXX">'[16]1- Hierarchie TFT'!#REF!</definedName>
    <definedName name="y" localSheetId="4">#REF!</definedName>
    <definedName name="y" localSheetId="2">#REF!</definedName>
    <definedName name="y" localSheetId="3">#REF!</definedName>
    <definedName name="y">#REF!</definedName>
    <definedName name="z" localSheetId="4">#REF!</definedName>
    <definedName name="z" localSheetId="2">#REF!</definedName>
    <definedName name="z" localSheetId="3">#REF!</definedName>
    <definedName name="z">#REF!</definedName>
    <definedName name="_xlnm.Print_Area" localSheetId="4">' Regeneron'!$A$1:$R$44</definedName>
    <definedName name="_xlnm.Print_Area" localSheetId="0">'Business Net Income Q1  2020'!$A$1:$T$35</definedName>
    <definedName name="_xlnm.Print_Area" localSheetId="1">'Consolidated P&amp;L'!$A$1:$E$33</definedName>
    <definedName name="_xlnm.Print_Area" localSheetId="2">'Reconciliation Q1 2020'!$A$1:$F$32</definedName>
    <definedName name="_xlnm.Print_Area" localSheetId="3">'TFT format comm press 2020 '!$A$1:$C$30</definedName>
    <definedName name="_xlnm.Print_Area">#REF!</definedName>
    <definedName name="Zone_impres_MI" localSheetId="4">#REF!</definedName>
    <definedName name="Zone_impres_MI" localSheetId="2">#REF!</definedName>
    <definedName name="Zone_impres_MI" localSheetId="3">#REF!</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27" l="1"/>
  <c r="B14" i="27"/>
  <c r="R27" i="36" l="1"/>
  <c r="C15" i="29" l="1"/>
  <c r="K14" i="36" l="1"/>
  <c r="C8" i="37" l="1"/>
  <c r="C13" i="37" s="1"/>
  <c r="S5" i="36"/>
  <c r="S6" i="36"/>
  <c r="S7" i="36"/>
  <c r="S11" i="36"/>
  <c r="S13" i="36"/>
  <c r="S15" i="36"/>
  <c r="S16" i="36"/>
  <c r="S17" i="36"/>
  <c r="R5" i="36"/>
  <c r="R6" i="36"/>
  <c r="R7" i="36"/>
  <c r="R11" i="36"/>
  <c r="R13" i="36"/>
  <c r="R15" i="36"/>
  <c r="R16" i="36"/>
  <c r="R17" i="36"/>
  <c r="K9" i="36"/>
  <c r="K10" i="36" s="1"/>
  <c r="K18" i="36"/>
  <c r="J9" i="36"/>
  <c r="J18" i="36" s="1"/>
  <c r="J19" i="36" s="1"/>
  <c r="G9" i="36"/>
  <c r="G10" i="36" s="1"/>
  <c r="G18" i="36"/>
  <c r="F9" i="36"/>
  <c r="F10" i="36" s="1"/>
  <c r="C9" i="36"/>
  <c r="C18" i="36" s="1"/>
  <c r="B9" i="36"/>
  <c r="B18" i="36" s="1"/>
  <c r="B19" i="36" s="1"/>
  <c r="O9" i="36"/>
  <c r="O18" i="36"/>
  <c r="N9" i="36"/>
  <c r="N18" i="36" s="1"/>
  <c r="P18" i="36" s="1"/>
  <c r="J14" i="36"/>
  <c r="G14" i="36"/>
  <c r="F14" i="36"/>
  <c r="C14" i="36"/>
  <c r="B14" i="36"/>
  <c r="P13" i="36"/>
  <c r="L13" i="36"/>
  <c r="H13" i="36"/>
  <c r="D13" i="36"/>
  <c r="K12" i="36"/>
  <c r="J12" i="36"/>
  <c r="G12" i="36"/>
  <c r="F12" i="36"/>
  <c r="C12" i="36"/>
  <c r="B12" i="36"/>
  <c r="P11" i="36"/>
  <c r="L11" i="36"/>
  <c r="H11" i="36"/>
  <c r="D11" i="36"/>
  <c r="K8" i="36"/>
  <c r="J8" i="36"/>
  <c r="G8" i="36"/>
  <c r="F8" i="36"/>
  <c r="C8" i="36"/>
  <c r="B8" i="36"/>
  <c r="P7" i="36"/>
  <c r="L7" i="36"/>
  <c r="H7" i="36"/>
  <c r="D7" i="36"/>
  <c r="P6" i="36"/>
  <c r="L6" i="36"/>
  <c r="H6" i="36"/>
  <c r="D6" i="36"/>
  <c r="P5" i="36"/>
  <c r="L5" i="36"/>
  <c r="H5" i="36"/>
  <c r="D5" i="36"/>
  <c r="B12" i="27"/>
  <c r="D12" i="27"/>
  <c r="D24" i="27" s="1"/>
  <c r="E8" i="1"/>
  <c r="E18" i="1"/>
  <c r="E21" i="1"/>
  <c r="E24" i="1"/>
  <c r="E26" i="1" s="1"/>
  <c r="E28" i="1" s="1"/>
  <c r="E31" i="1" s="1"/>
  <c r="F4" i="27"/>
  <c r="B8" i="1"/>
  <c r="B18" i="1" s="1"/>
  <c r="B21" i="1" s="1"/>
  <c r="B24" i="1" s="1"/>
  <c r="C8" i="1"/>
  <c r="C18" i="1"/>
  <c r="C21" i="1" s="1"/>
  <c r="C24" i="1" s="1"/>
  <c r="D8" i="1"/>
  <c r="D18" i="1"/>
  <c r="D21" i="1"/>
  <c r="D24" i="1"/>
  <c r="D30" i="1" s="1"/>
  <c r="E30" i="1"/>
  <c r="T6" i="36" l="1"/>
  <c r="C26" i="1"/>
  <c r="C28" i="1" s="1"/>
  <c r="C31" i="1" s="1"/>
  <c r="C30" i="1"/>
  <c r="S9" i="36"/>
  <c r="T7" i="36"/>
  <c r="J10" i="36"/>
  <c r="D26" i="1"/>
  <c r="D28" i="1" s="1"/>
  <c r="D31" i="1" s="1"/>
  <c r="P9" i="36"/>
  <c r="R14" i="36"/>
  <c r="F24" i="27"/>
  <c r="B30" i="1"/>
  <c r="B26" i="1"/>
  <c r="B28" i="1" s="1"/>
  <c r="B31" i="1" s="1"/>
  <c r="L18" i="36"/>
  <c r="F18" i="36"/>
  <c r="F19" i="36" s="1"/>
  <c r="H9" i="36"/>
  <c r="T13" i="36"/>
  <c r="T11" i="36"/>
  <c r="R8" i="36"/>
  <c r="R12" i="36"/>
  <c r="R9" i="36"/>
  <c r="T9" i="36" s="1"/>
  <c r="B10" i="36"/>
  <c r="K19" i="36"/>
  <c r="L9" i="36"/>
  <c r="T5" i="36"/>
  <c r="G19" i="36"/>
  <c r="S8" i="36"/>
  <c r="S14" i="36"/>
  <c r="S18" i="36"/>
  <c r="S10" i="36"/>
  <c r="C19" i="36"/>
  <c r="D18" i="36"/>
  <c r="S12" i="36"/>
  <c r="C10" i="36"/>
  <c r="D9" i="36"/>
  <c r="H18" i="36" l="1"/>
  <c r="R18" i="36"/>
  <c r="T18" i="36" s="1"/>
  <c r="R10" i="36"/>
  <c r="S23" i="36"/>
  <c r="S24" i="36"/>
  <c r="S19" i="36"/>
  <c r="R24" i="36" l="1"/>
  <c r="R23" i="36"/>
  <c r="R19" i="36"/>
  <c r="S25" i="36"/>
  <c r="R25" i="36" l="1"/>
  <c r="T27" i="36"/>
  <c r="T24" i="36"/>
</calcChain>
</file>

<file path=xl/sharedStrings.xml><?xml version="1.0" encoding="utf-8"?>
<sst xmlns="http://schemas.openxmlformats.org/spreadsheetml/2006/main" count="159" uniqueCount="120">
  <si>
    <t>Net sales</t>
  </si>
  <si>
    <t>Other revenues</t>
  </si>
  <si>
    <t>Cost of sales</t>
  </si>
  <si>
    <t>Gross profit</t>
  </si>
  <si>
    <t>Research and development expenses</t>
  </si>
  <si>
    <t>Selling and general expenses</t>
  </si>
  <si>
    <t>Other operating income</t>
  </si>
  <si>
    <t>Other operating expenses</t>
  </si>
  <si>
    <t>Amortization of intangible assets</t>
  </si>
  <si>
    <t>Operating income</t>
  </si>
  <si>
    <t>Financial income</t>
  </si>
  <si>
    <t>Income before tax and associates and joint ventures</t>
  </si>
  <si>
    <t>Income tax expense</t>
  </si>
  <si>
    <t>Net income attributable to non-controlling interests</t>
  </si>
  <si>
    <t>Business net income</t>
  </si>
  <si>
    <t>Share of items listed above attributable to non-controlling interests</t>
  </si>
  <si>
    <t>Average number of shares outstanding (million)</t>
  </si>
  <si>
    <t>Pharmaceuticals</t>
  </si>
  <si>
    <t>Vaccines</t>
  </si>
  <si>
    <t>As % of net sales</t>
  </si>
  <si>
    <t>Business operating income</t>
  </si>
  <si>
    <t>€ million</t>
  </si>
  <si>
    <t>Net income attributable to equity holders of Sanofi</t>
  </si>
  <si>
    <t>Change</t>
  </si>
  <si>
    <t>Financial expenses</t>
  </si>
  <si>
    <t>Total Group</t>
  </si>
  <si>
    <t>Gross Profit</t>
  </si>
  <si>
    <t>CONSOLIDATED INCOME STATEMENTS</t>
  </si>
  <si>
    <t>Restructuring costs and similar items</t>
  </si>
  <si>
    <t>IFRS Earnings per share (in euros)</t>
  </si>
  <si>
    <t>Tax rate**</t>
  </si>
  <si>
    <t xml:space="preserve">  Cost of Sales</t>
  </si>
  <si>
    <t xml:space="preserve">  Research and development expenses</t>
  </si>
  <si>
    <t xml:space="preserve">  As % of net sales</t>
  </si>
  <si>
    <t xml:space="preserve">  Selling and general expenses</t>
  </si>
  <si>
    <t xml:space="preserve">  Other operating income/expenses</t>
  </si>
  <si>
    <t xml:space="preserve">  Net income attributable to non controlling interests </t>
  </si>
  <si>
    <t>Financial income &amp; expenses</t>
  </si>
  <si>
    <t>Income tax expenses</t>
  </si>
  <si>
    <t>Business earnings / share (in €)***</t>
  </si>
  <si>
    <t xml:space="preserve">  Share of profit/loss of associates* and joint-ventures</t>
  </si>
  <si>
    <t xml:space="preserve">  Other revenues</t>
  </si>
  <si>
    <t>Fair value remeasurement of contingent consideration</t>
  </si>
  <si>
    <t>Change in net debt</t>
  </si>
  <si>
    <t>Share of profit/(loss) of associates and joint ventures</t>
  </si>
  <si>
    <t>Net income</t>
  </si>
  <si>
    <t>Net income excluding the exchanged/held-for-exchange Animal Health business</t>
  </si>
  <si>
    <t>Earnings per share excluding the exchanged/held-for-exchange Animal Health business (in euros)</t>
  </si>
  <si>
    <t>Consumer Healthcare</t>
  </si>
  <si>
    <t>Reconciliation of business net income to consolidated net income attributable to equity holders of Sanofi</t>
  </si>
  <si>
    <t>Expenses arising from the impact of business combinations on inventories</t>
  </si>
  <si>
    <t>Other expenses related to business combinations</t>
  </si>
  <si>
    <r>
      <t>Tax effect of items listed above</t>
    </r>
    <r>
      <rPr>
        <sz val="10"/>
        <rFont val="Arial"/>
        <family val="2"/>
      </rPr>
      <t>:</t>
    </r>
  </si>
  <si>
    <t>Amortization &amp; impairment of intangible assets</t>
  </si>
  <si>
    <t xml:space="preserve">    Other tax effects</t>
  </si>
  <si>
    <t>Restructuring costs of associates and joint-ventures, and expenses arising from the impact of acquisitions on associates and joint-ventures</t>
  </si>
  <si>
    <t xml:space="preserve">Animal Health items </t>
  </si>
  <si>
    <t>Net income/(loss) of the exchanged/held-for-exchange Animal Health business</t>
  </si>
  <si>
    <t xml:space="preserve"> 2019</t>
  </si>
  <si>
    <t>Other items</t>
  </si>
  <si>
    <t>Changes in Working Capital</t>
  </si>
  <si>
    <t>Beginning of period</t>
  </si>
  <si>
    <t>Closing of net debt</t>
  </si>
  <si>
    <t>Acquisitions of property, plant and equipment and software</t>
  </si>
  <si>
    <t>Restructuring costs and similar items paid</t>
  </si>
  <si>
    <t xml:space="preserve">Issuance of Sanofi shares </t>
  </si>
  <si>
    <t>Acquisition of treasury shares</t>
  </si>
  <si>
    <t>Dividends paid to shareholders of Sanofi</t>
  </si>
  <si>
    <t>Net cash flow from the swap between BI- CHC and Sanofi Animal Health business</t>
  </si>
  <si>
    <t>Other non cash items</t>
  </si>
  <si>
    <t>Operating cash flow before change in working capital</t>
  </si>
  <si>
    <t xml:space="preserve">Free cash-flow </t>
  </si>
  <si>
    <r>
      <t>Free cash flow</t>
    </r>
    <r>
      <rPr>
        <b/>
        <vertAlign val="superscript"/>
        <sz val="12"/>
        <color theme="1"/>
        <rFont val="Arial"/>
        <family val="2"/>
      </rPr>
      <t xml:space="preserve"> </t>
    </r>
    <r>
      <rPr>
        <b/>
        <sz val="12"/>
        <color theme="1"/>
        <rFont val="Arial"/>
        <family val="2"/>
      </rPr>
      <t>before restructuring, acquisitions and disposals</t>
    </r>
  </si>
  <si>
    <t>Q1 2019</t>
  </si>
  <si>
    <t>Q1 2020</t>
  </si>
  <si>
    <t>2020</t>
  </si>
  <si>
    <r>
      <t>*</t>
    </r>
    <r>
      <rPr>
        <i/>
        <sz val="10"/>
        <color theme="0"/>
        <rFont val="Arial"/>
        <family val="2"/>
      </rPr>
      <t>**</t>
    </r>
    <r>
      <rPr>
        <i/>
        <sz val="10"/>
        <rFont val="Arial"/>
        <family val="2"/>
      </rPr>
      <t xml:space="preserve"> Net of tax.</t>
    </r>
  </si>
  <si>
    <r>
      <t>**</t>
    </r>
    <r>
      <rPr>
        <i/>
        <sz val="10"/>
        <color theme="0"/>
        <rFont val="Arial"/>
        <family val="2"/>
      </rPr>
      <t>*</t>
    </r>
    <r>
      <rPr>
        <i/>
        <sz val="10"/>
        <rFont val="Arial"/>
        <family val="2"/>
      </rPr>
      <t xml:space="preserve"> Determined on the basis of Business income before tax, associates, and non-controlling interests.</t>
    </r>
  </si>
  <si>
    <t>Business net income statement - Q1 2020</t>
  </si>
  <si>
    <t>First Quarter</t>
  </si>
  <si>
    <r>
      <t>Other tax items</t>
    </r>
    <r>
      <rPr>
        <vertAlign val="superscript"/>
        <sz val="10"/>
        <color theme="1"/>
        <rFont val="Arial"/>
        <family val="2"/>
      </rPr>
      <t xml:space="preserve"> </t>
    </r>
  </si>
  <si>
    <r>
      <t xml:space="preserve">IFRS earnings per share </t>
    </r>
    <r>
      <rPr>
        <b/>
        <vertAlign val="superscript"/>
        <sz val="12"/>
        <color theme="1"/>
        <rFont val="Arial"/>
        <family val="2"/>
      </rPr>
      <t xml:space="preserve">(5) </t>
    </r>
    <r>
      <rPr>
        <b/>
        <sz val="12"/>
        <color theme="1"/>
        <rFont val="Arial"/>
        <family val="2"/>
      </rPr>
      <t>(in euros)</t>
    </r>
  </si>
  <si>
    <r>
      <t xml:space="preserve">Q1 2019 </t>
    </r>
    <r>
      <rPr>
        <b/>
        <vertAlign val="superscript"/>
        <sz val="10"/>
        <rFont val="Arial"/>
        <family val="2"/>
      </rPr>
      <t>(1)</t>
    </r>
  </si>
  <si>
    <r>
      <t xml:space="preserve">Amortization of intangible assets </t>
    </r>
    <r>
      <rPr>
        <vertAlign val="superscript"/>
        <sz val="9"/>
        <color theme="1"/>
        <rFont val="Arial"/>
        <family val="2"/>
      </rPr>
      <t>(2)</t>
    </r>
  </si>
  <si>
    <r>
      <t xml:space="preserve">Impairment of intangible assets </t>
    </r>
    <r>
      <rPr>
        <vertAlign val="superscript"/>
        <sz val="10"/>
        <color theme="1"/>
        <rFont val="Arial"/>
        <family val="2"/>
      </rPr>
      <t>(3)</t>
    </r>
  </si>
  <si>
    <r>
      <t>Other gains and losses, and litigation</t>
    </r>
    <r>
      <rPr>
        <vertAlign val="superscript"/>
        <sz val="10"/>
        <color theme="1"/>
        <rFont val="Arial"/>
        <family val="2"/>
      </rPr>
      <t xml:space="preserve"> (4)</t>
    </r>
  </si>
  <si>
    <r>
      <t xml:space="preserve">Others </t>
    </r>
    <r>
      <rPr>
        <b/>
        <vertAlign val="superscript"/>
        <sz val="10"/>
        <rFont val="Arial"/>
        <family val="2"/>
      </rPr>
      <t>(2)</t>
    </r>
  </si>
  <si>
    <t>Antibodies Alliance</t>
  </si>
  <si>
    <t xml:space="preserve">Income &amp; Expense related to profit/loss sharing </t>
  </si>
  <si>
    <t>Reimbursement of development costs by Regeneron</t>
  </si>
  <si>
    <t>Regeneron commercial operating expenses reimbursment</t>
  </si>
  <si>
    <t>Total Antibodies Alliance</t>
  </si>
  <si>
    <t>Immuno-Oncology Alliance</t>
  </si>
  <si>
    <t>Total Immuno-Oncology Alliance</t>
  </si>
  <si>
    <t>Other Regeneron</t>
  </si>
  <si>
    <t>Total Regeneron Alliances</t>
  </si>
  <si>
    <t>Other current operating income net of expenses – Regeneron Alliances</t>
  </si>
  <si>
    <t>Total others related to Regeneron (mainly Zaltrap)</t>
  </si>
  <si>
    <t>*** Based on an average number of shares outstanding of 1,251.3 million in the first quarter of 2020 and 1,245.8 million in the first quarter of 2019.</t>
  </si>
  <si>
    <r>
      <rPr>
        <i/>
        <vertAlign val="superscript"/>
        <sz val="10"/>
        <rFont val="Arial"/>
        <family val="2"/>
      </rPr>
      <t>(2)</t>
    </r>
    <r>
      <rPr>
        <i/>
        <sz val="10"/>
        <rFont val="Arial"/>
        <family val="2"/>
      </rPr>
      <t xml:space="preserve"> Other includes the cost of global support functions (Finance, Human Resources, Information Solution &amp; Technologies, Sanofi Business Services, etc…).</t>
    </r>
  </si>
  <si>
    <r>
      <rPr>
        <vertAlign val="superscript"/>
        <sz val="10"/>
        <rFont val="Arial"/>
        <family val="2"/>
      </rPr>
      <t>(2)</t>
    </r>
    <r>
      <rPr>
        <sz val="10"/>
        <rFont val="Arial"/>
        <family val="2"/>
      </rPr>
      <t>  Of which related to amortization expense generated by the remeasurement of intangible assets as part of business combinations:  € 435                        million in the first quarter of 2020 and € 527 million in the first quarter of 2019.</t>
    </r>
  </si>
  <si>
    <r>
      <rPr>
        <vertAlign val="superscript"/>
        <sz val="10"/>
        <rFont val="Arial"/>
        <family val="2"/>
      </rPr>
      <t>(5) </t>
    </r>
    <r>
      <rPr>
        <sz val="10"/>
        <rFont val="Arial"/>
        <family val="2"/>
      </rPr>
      <t xml:space="preserve"> Based on an average number of shares outstanding of 1 251,3 million in the first quarter of 2020 and 1 245,8 million in the first quarter of 2019.</t>
    </r>
  </si>
  <si>
    <r>
      <rPr>
        <vertAlign val="superscript"/>
        <sz val="10"/>
        <rFont val="Arial"/>
        <family val="2"/>
      </rPr>
      <t>(4) </t>
    </r>
    <r>
      <rPr>
        <sz val="10"/>
        <rFont val="Arial"/>
        <family val="2"/>
      </rPr>
      <t xml:space="preserve"> In 2020, mainly pre-tax capital gain arising on the divestment of Seprafilm to Baxter according to the contract signe on November 26th 2019 and closed on February 14th 2020.</t>
    </r>
  </si>
  <si>
    <r>
      <t xml:space="preserve">Impairment of intangible assets </t>
    </r>
    <r>
      <rPr>
        <vertAlign val="superscript"/>
        <sz val="10"/>
        <color theme="1"/>
        <rFont val="Arial"/>
        <family val="2"/>
      </rPr>
      <t>(1)</t>
    </r>
  </si>
  <si>
    <r>
      <t xml:space="preserve">Other gains and losses, and litigation </t>
    </r>
    <r>
      <rPr>
        <vertAlign val="superscript"/>
        <sz val="10"/>
        <color theme="1"/>
        <rFont val="Arial"/>
        <family val="2"/>
      </rPr>
      <t>(2)</t>
    </r>
  </si>
  <si>
    <t>Depreciation &amp;amortization &amp; impairment of property, plant and equipment and software</t>
  </si>
  <si>
    <r>
      <t xml:space="preserve">Q1 2019 </t>
    </r>
    <r>
      <rPr>
        <b/>
        <vertAlign val="superscript"/>
        <sz val="12"/>
        <rFont val="Arial"/>
        <family val="2"/>
      </rPr>
      <t>(1)</t>
    </r>
  </si>
  <si>
    <r>
      <t>(2)</t>
    </r>
    <r>
      <rPr>
        <sz val="10"/>
        <color theme="1"/>
        <rFont val="Arial"/>
        <family val="2"/>
      </rPr>
      <t xml:space="preserve"> Free cash flow includes investments and divestments not exceeding a cap of €500 million per transaction.</t>
    </r>
  </si>
  <si>
    <r>
      <t>(3)</t>
    </r>
    <r>
      <rPr>
        <sz val="10"/>
        <color theme="1"/>
        <rFont val="Arial"/>
        <family val="2"/>
      </rPr>
      <t xml:space="preserve"> includes transactions that are abobe a cap of €500 million per transaction.</t>
    </r>
  </si>
  <si>
    <r>
      <t xml:space="preserve">Acquisitions of intangibles assets, investments and other long-term financials assets </t>
    </r>
    <r>
      <rPr>
        <vertAlign val="superscript"/>
        <sz val="10"/>
        <color theme="1"/>
        <rFont val="Arial"/>
        <family val="2"/>
      </rPr>
      <t>(2)</t>
    </r>
  </si>
  <si>
    <r>
      <t xml:space="preserve">Proceeds from disposals of property, plant and equipment, intangible assets and other non-current assets net of tax net of taxes </t>
    </r>
    <r>
      <rPr>
        <vertAlign val="superscript"/>
        <sz val="10"/>
        <color theme="1"/>
        <rFont val="Arial"/>
        <family val="2"/>
      </rPr>
      <t>(2)</t>
    </r>
  </si>
  <si>
    <r>
      <t xml:space="preserve">Acquisitions of investments in consolidated undertakings including assumed debt </t>
    </r>
    <r>
      <rPr>
        <vertAlign val="superscript"/>
        <sz val="10"/>
        <color theme="1"/>
        <rFont val="Arial"/>
        <family val="2"/>
      </rPr>
      <t>(3)</t>
    </r>
  </si>
  <si>
    <r>
      <t xml:space="preserve">Proceeds from Disposals of assets net of tax </t>
    </r>
    <r>
      <rPr>
        <vertAlign val="superscript"/>
        <sz val="10"/>
        <color theme="1"/>
        <rFont val="Arial"/>
        <family val="2"/>
      </rPr>
      <t>(3)</t>
    </r>
  </si>
  <si>
    <r>
      <rPr>
        <i/>
        <vertAlign val="superscript"/>
        <sz val="10"/>
        <rFont val="Arial"/>
        <family val="2"/>
      </rPr>
      <t xml:space="preserve">(1) </t>
    </r>
    <r>
      <rPr>
        <i/>
        <sz val="10"/>
        <rFont val="Arial"/>
        <family val="2"/>
      </rPr>
      <t>In 2019, Change of presentation according to the Group new management reporting 2020 and including the Impact of lease standard IFRS 16, effective January 1, 2019, in order to be reported under IFRS 16  and related interpretations for comparison purposes.</t>
    </r>
  </si>
  <si>
    <r>
      <rPr>
        <vertAlign val="superscript"/>
        <sz val="10"/>
        <rFont val="Arial"/>
        <family val="2"/>
      </rPr>
      <t xml:space="preserve">(1)  </t>
    </r>
    <r>
      <rPr>
        <sz val="10"/>
        <rFont val="Arial"/>
        <family val="2"/>
      </rPr>
      <t>Business net income 2019 represented including the Impact of lease standard IFRS 16, effective January 1, 2019, in order to be reported under IFRS 16  and related interpretations for comparison purposes.</t>
    </r>
  </si>
  <si>
    <r>
      <rPr>
        <vertAlign val="superscript"/>
        <sz val="10"/>
        <rFont val="Arial"/>
        <family val="2"/>
      </rPr>
      <t>(3)</t>
    </r>
    <r>
      <rPr>
        <sz val="10"/>
        <rFont val="Arial"/>
        <family val="2"/>
      </rPr>
      <t>   In 2020, mainly related to the termination of several Diabetes R&amp;D programs and collaborations agreements as part of Group Strategy announced in December 2019.</t>
    </r>
  </si>
  <si>
    <r>
      <rPr>
        <vertAlign val="superscript"/>
        <sz val="10"/>
        <rFont val="Arial"/>
        <family val="2"/>
      </rPr>
      <t>(1)</t>
    </r>
    <r>
      <rPr>
        <sz val="10"/>
        <rFont val="Arial"/>
        <family val="2"/>
      </rPr>
      <t>   In 2020, mainly related to the termination of several Diabetes R&amp;D programs and collaborations agreements as part of Group Strategy announced in December 2019.</t>
    </r>
  </si>
  <si>
    <t>Acquisitions of treasury shares</t>
  </si>
  <si>
    <r>
      <rPr>
        <vertAlign val="superscript"/>
        <sz val="10"/>
        <rFont val="Arial"/>
        <family val="2"/>
      </rPr>
      <t>(2) </t>
    </r>
    <r>
      <rPr>
        <sz val="10"/>
        <rFont val="Arial"/>
        <family val="2"/>
      </rPr>
      <t xml:space="preserve"> In 2020, mainly pre-tax capital gain arising on the divestment of Seprafilm to Baxter according to the contract signed on November 26th 2019 and closed on February 14th 2020.</t>
    </r>
  </si>
  <si>
    <r>
      <rPr>
        <vertAlign val="superscript"/>
        <sz val="10"/>
        <rFont val="Arial"/>
        <family val="2"/>
      </rPr>
      <t>(1)</t>
    </r>
    <r>
      <rPr>
        <sz val="10"/>
        <rFont val="Arial"/>
        <family val="2"/>
      </rPr>
      <t xml:space="preserve"> Including the Impact of lease standard IFRS 16, effective January 1, 2019, in order to be reported under IFRS 16 and related interpretations for comparison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</si>
</sst>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_);_(* \(#,##0\);_(* &quot;-&quot;_);_(@_)"/>
    <numFmt numFmtId="165" formatCode="_-&quot;£&quot;* #,##0.00_-;\-&quot;£&quot;* #,##0.00_-;_-&quot;£&quot;* &quot;-&quot;??_-;_-@_-"/>
    <numFmt numFmtId="166" formatCode="#,##0&quot; &quot;;\(#,##0\)"/>
    <numFmt numFmtId="167" formatCode="#,##0;\(#,##0\)"/>
    <numFmt numFmtId="168" formatCode="#,##0.00;\(#,##0.00\)"/>
    <numFmt numFmtId="169" formatCode="_-* #,##0.00\ _D_M_-;\-* #,##0.00\ _D_M_-;_-* &quot;-&quot;??\ _D_M_-;_-@_-"/>
    <numFmt numFmtId="170" formatCode="_-* #,##0\ _D_M_-;\-* #,##0\ _D_M_-;_-* &quot;-&quot;\ _D_M_-;_-@_-"/>
    <numFmt numFmtId="171" formatCode="_-* #,##0\ &quot;DM&quot;_-;\-* #,##0\ &quot;DM&quot;_-;_-* &quot;-&quot;\ &quot;DM&quot;_-;_-@_-"/>
    <numFmt numFmtId="172" formatCode="_-* #,##0.00\ &quot;DM&quot;_-;\-* #,##0.00\ &quot;DM&quot;_-;_-* &quot;-&quot;??\ &quot;DM&quot;_-;_-@_-"/>
    <numFmt numFmtId="173" formatCode="#,##0;\(#,##0\);&quot;-&quot;"/>
    <numFmt numFmtId="174" formatCode="#,##0.000;\(#,##0.000\)"/>
    <numFmt numFmtId="175" formatCode="0.0%"/>
    <numFmt numFmtId="176" formatCode="##,##0.0%;\ \(####0.0%\);\ \-"/>
    <numFmt numFmtId="177" formatCode="#,##0.0;\(#,##0.0\);&quot;-&quot;"/>
    <numFmt numFmtId="178" formatCode="_-* #,##0\ _€_-;\-* #,##0\ _€_-;_-* &quot;-&quot;??\ _€_-;_-@_-"/>
    <numFmt numFmtId="179" formatCode="#,##0;\(#,##0\);\-"/>
    <numFmt numFmtId="180" formatCode="#,##0.0;\(#,##0.0\);\-"/>
    <numFmt numFmtId="181" formatCode="#,##0_);\(#,##0\);\–_)"/>
    <numFmt numFmtId="182" formatCode="#,##0&quot; &quot;;\(#,##0\);\-"/>
    <numFmt numFmtId="183" formatCode="_(&quot;£&quot;* #,##0.00_);_(&quot;£&quot;* \(#,##0.00\);_(&quot;£&quot;* &quot;-&quot;??_);_(@_)"/>
    <numFmt numFmtId="184" formatCode="_(&quot;£&quot;* #,##0_);_(&quot;£&quot;* \(#,##0\);_(&quot;£&quot;* &quot;-&quot;_);_(@_)"/>
    <numFmt numFmtId="185" formatCode="#,##0.00;\(#,##0.00\);\-"/>
    <numFmt numFmtId="186" formatCode="0.00000"/>
  </numFmts>
  <fonts count="9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11"/>
      <color indexed="9"/>
      <name val="Calibri"/>
      <family val="2"/>
    </font>
    <font>
      <sz val="11"/>
      <color indexed="20"/>
      <name val="Calibri"/>
      <family val="2"/>
    </font>
    <font>
      <sz val="10"/>
      <name val="Geneva"/>
    </font>
    <font>
      <sz val="11"/>
      <color indexed="60"/>
      <name val="Calibri"/>
      <family val="2"/>
    </font>
    <font>
      <b/>
      <sz val="11"/>
      <color indexed="18"/>
      <name val="Times New Roman"/>
      <family val="1"/>
    </font>
    <font>
      <sz val="12"/>
      <color indexed="18"/>
      <name val="MS Sans Serif"/>
      <family val="2"/>
    </font>
    <font>
      <b/>
      <sz val="12"/>
      <color indexed="9"/>
      <name val="Times New Roman"/>
      <family val="1"/>
    </font>
    <font>
      <b/>
      <sz val="11"/>
      <color indexed="18"/>
      <name val="Arial Narrow"/>
      <family val="2"/>
    </font>
    <font>
      <b/>
      <sz val="12"/>
      <color indexed="18"/>
      <name val="Times New Roman"/>
      <family val="1"/>
    </font>
    <font>
      <sz val="11"/>
      <color indexed="56"/>
      <name val="Arial"/>
      <family val="2"/>
    </font>
    <font>
      <b/>
      <sz val="20"/>
      <color indexed="9"/>
      <name val="Times New Roman"/>
      <family val="1"/>
    </font>
    <font>
      <sz val="11"/>
      <color indexed="17"/>
      <name val="Calibri"/>
      <family val="2"/>
    </font>
    <font>
      <b/>
      <sz val="11"/>
      <color indexed="63"/>
      <name val="Calibri"/>
      <family val="2"/>
    </font>
    <font>
      <i/>
      <sz val="11"/>
      <color indexed="23"/>
      <name val="Calibri"/>
      <family val="2"/>
    </font>
    <font>
      <b/>
      <sz val="18"/>
      <color indexed="16"/>
      <name val="Cambria"/>
      <family val="2"/>
    </font>
    <font>
      <b/>
      <sz val="15"/>
      <color indexed="16"/>
      <name val="Calibri"/>
      <family val="2"/>
    </font>
    <font>
      <b/>
      <sz val="13"/>
      <color indexed="16"/>
      <name val="Calibri"/>
      <family val="2"/>
    </font>
    <font>
      <b/>
      <sz val="11"/>
      <color indexed="16"/>
      <name val="Calibri"/>
      <family val="2"/>
    </font>
    <font>
      <b/>
      <sz val="11"/>
      <color indexed="9"/>
      <name val="Calibri"/>
      <family val="2"/>
    </font>
    <font>
      <sz val="8"/>
      <name val="Arial"/>
      <family val="2"/>
    </font>
    <font>
      <sz val="11"/>
      <name val="Times New Roman"/>
      <family val="1"/>
    </font>
    <font>
      <b/>
      <sz val="10"/>
      <name val="Arial"/>
      <family val="2"/>
    </font>
    <font>
      <u/>
      <sz val="10"/>
      <color indexed="14"/>
      <name val="MS Sans Serif"/>
      <family val="2"/>
    </font>
    <font>
      <sz val="18"/>
      <name val="Times New Roman"/>
      <family val="1"/>
    </font>
    <font>
      <b/>
      <sz val="13"/>
      <name val="Times New Roman"/>
      <family val="1"/>
    </font>
    <font>
      <b/>
      <i/>
      <sz val="12"/>
      <name val="Times New Roman"/>
      <family val="1"/>
    </font>
    <font>
      <i/>
      <sz val="12"/>
      <name val="Times New Roman"/>
      <family val="1"/>
    </font>
    <font>
      <sz val="10"/>
      <name val="Courier"/>
      <family val="3"/>
    </font>
    <font>
      <b/>
      <sz val="12"/>
      <color indexed="62"/>
      <name val="Arial"/>
      <family val="2"/>
    </font>
    <font>
      <sz val="12"/>
      <color indexed="62"/>
      <name val="Arial"/>
      <family val="2"/>
    </font>
    <font>
      <b/>
      <sz val="16"/>
      <color indexed="62"/>
      <name val="Arial"/>
      <family val="2"/>
    </font>
    <font>
      <sz val="10"/>
      <color indexed="62"/>
      <name val="Arial"/>
      <family val="2"/>
    </font>
    <font>
      <sz val="10"/>
      <color indexed="62"/>
      <name val="Geneva"/>
    </font>
    <font>
      <vertAlign val="superscript"/>
      <sz val="7"/>
      <color indexed="62"/>
      <name val="Geneva"/>
    </font>
    <font>
      <b/>
      <sz val="16"/>
      <color indexed="20"/>
      <name val="Arial"/>
      <family val="2"/>
    </font>
    <font>
      <sz val="10"/>
      <color rgb="FFFF0000"/>
      <name val="Arial"/>
      <family val="2"/>
    </font>
    <font>
      <sz val="12"/>
      <color rgb="FFFF0000"/>
      <name val="Arial"/>
      <family val="2"/>
    </font>
    <font>
      <b/>
      <sz val="10"/>
      <color theme="1"/>
      <name val="Arial"/>
      <family val="2"/>
    </font>
    <font>
      <sz val="10"/>
      <color theme="1"/>
      <name val="Arial"/>
      <family val="2"/>
    </font>
    <font>
      <i/>
      <sz val="9"/>
      <color theme="1"/>
      <name val="Arial"/>
      <family val="2"/>
    </font>
    <font>
      <vertAlign val="superscript"/>
      <sz val="10"/>
      <color theme="1"/>
      <name val="Arial"/>
      <family val="2"/>
    </font>
    <font>
      <i/>
      <sz val="10"/>
      <color theme="1"/>
      <name val="Arial"/>
      <family val="2"/>
    </font>
    <font>
      <b/>
      <sz val="11"/>
      <color theme="1"/>
      <name val="Arial"/>
      <family val="2"/>
    </font>
    <font>
      <b/>
      <i/>
      <sz val="11"/>
      <color theme="1"/>
      <name val="Arial"/>
      <family val="2"/>
    </font>
    <font>
      <b/>
      <sz val="12"/>
      <color theme="1"/>
      <name val="Arial"/>
      <family val="2"/>
    </font>
    <font>
      <vertAlign val="superscript"/>
      <sz val="9"/>
      <color theme="1"/>
      <name val="Arial"/>
      <family val="2"/>
    </font>
    <font>
      <vertAlign val="superscript"/>
      <sz val="8"/>
      <name val="Arial"/>
      <family val="2"/>
    </font>
    <font>
      <sz val="10"/>
      <name val="Arial"/>
      <family val="2"/>
    </font>
    <font>
      <sz val="10"/>
      <color indexed="16"/>
      <name val="Arial"/>
      <family val="2"/>
    </font>
    <font>
      <b/>
      <i/>
      <sz val="10"/>
      <name val="Arial"/>
      <family val="2"/>
    </font>
    <font>
      <sz val="10"/>
      <name val="Arial"/>
      <family val="2"/>
    </font>
    <font>
      <b/>
      <vertAlign val="superscript"/>
      <sz val="12"/>
      <color theme="1"/>
      <name val="Arial"/>
      <family val="2"/>
    </font>
    <font>
      <sz val="9"/>
      <name val="Arial"/>
      <family val="2"/>
    </font>
    <font>
      <sz val="10"/>
      <color indexed="30"/>
      <name val="Arial"/>
      <family val="2"/>
    </font>
    <font>
      <b/>
      <sz val="12"/>
      <name val="Arial"/>
      <family val="2"/>
    </font>
    <font>
      <b/>
      <i/>
      <sz val="12"/>
      <name val="Arial"/>
      <family val="2"/>
    </font>
    <font>
      <b/>
      <sz val="10"/>
      <color indexed="30"/>
      <name val="Arial"/>
      <family val="2"/>
    </font>
    <font>
      <i/>
      <sz val="10"/>
      <color indexed="16"/>
      <name val="Arial"/>
      <family val="2"/>
    </font>
    <font>
      <b/>
      <sz val="26"/>
      <color indexed="16"/>
      <name val="Arial"/>
      <family val="2"/>
    </font>
    <font>
      <vertAlign val="superscript"/>
      <sz val="9"/>
      <name val="Arial"/>
      <family val="2"/>
    </font>
    <font>
      <sz val="11"/>
      <color theme="0"/>
      <name val="Calibri"/>
      <family val="2"/>
      <scheme val="minor"/>
    </font>
    <font>
      <b/>
      <sz val="11"/>
      <color rgb="FFFA7D00"/>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b/>
      <sz val="9"/>
      <color indexed="62"/>
      <name val="Arial"/>
      <family val="2"/>
    </font>
    <font>
      <b/>
      <sz val="9"/>
      <color indexed="20"/>
      <name val="Arial"/>
      <family val="2"/>
    </font>
    <font>
      <sz val="9"/>
      <color rgb="FFFF0000"/>
      <name val="Arial"/>
      <family val="2"/>
    </font>
    <font>
      <b/>
      <vertAlign val="superscript"/>
      <sz val="10"/>
      <color theme="1"/>
      <name val="Arial"/>
      <family val="2"/>
    </font>
    <font>
      <i/>
      <sz val="9"/>
      <name val="Arial"/>
      <family val="2"/>
    </font>
    <font>
      <vertAlign val="superscript"/>
      <sz val="10"/>
      <name val="Arial"/>
      <family val="2"/>
    </font>
    <font>
      <b/>
      <vertAlign val="superscript"/>
      <sz val="10"/>
      <name val="Arial"/>
      <family val="2"/>
    </font>
    <font>
      <i/>
      <sz val="10"/>
      <color theme="0"/>
      <name val="Arial"/>
      <family val="2"/>
    </font>
    <font>
      <i/>
      <vertAlign val="superscript"/>
      <sz val="10"/>
      <name val="Arial"/>
      <family val="2"/>
    </font>
    <font>
      <i/>
      <sz val="10"/>
      <color rgb="FFFF0000"/>
      <name val="Arial"/>
      <family val="2"/>
    </font>
    <font>
      <b/>
      <sz val="9"/>
      <color rgb="FF000000"/>
      <name val="Arial"/>
      <family val="2"/>
    </font>
    <font>
      <sz val="9"/>
      <color rgb="FF000000"/>
      <name val="Arial"/>
      <family val="2"/>
    </font>
    <font>
      <sz val="8"/>
      <name val="Calibri"/>
      <family val="2"/>
      <scheme val="minor"/>
    </font>
    <font>
      <sz val="8"/>
      <color rgb="FFFF0000"/>
      <name val="Calibri"/>
      <family val="2"/>
      <scheme val="minor"/>
    </font>
    <font>
      <sz val="11"/>
      <name val="Calibri"/>
      <family val="2"/>
      <scheme val="minor"/>
    </font>
    <font>
      <b/>
      <sz val="11"/>
      <color theme="1"/>
      <name val="Calibri"/>
      <family val="2"/>
      <scheme val="minor"/>
    </font>
    <font>
      <b/>
      <sz val="10"/>
      <color rgb="FF000000"/>
      <name val="Arial"/>
      <family val="2"/>
    </font>
    <font>
      <sz val="10"/>
      <color rgb="FF000000"/>
      <name val="Arial"/>
      <family val="2"/>
    </font>
    <font>
      <b/>
      <vertAlign val="superscript"/>
      <sz val="12"/>
      <name val="Arial"/>
      <family val="2"/>
    </font>
  </fonts>
  <fills count="5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8"/>
      </patternFill>
    </fill>
    <fill>
      <patternFill patternType="solid">
        <fgColor indexed="26"/>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62"/>
      </patternFill>
    </fill>
    <fill>
      <patternFill patternType="solid">
        <fgColor indexed="56"/>
      </patternFill>
    </fill>
    <fill>
      <patternFill patternType="solid">
        <fgColor indexed="45"/>
      </patternFill>
    </fill>
    <fill>
      <patternFill patternType="solid">
        <fgColor indexed="9"/>
      </patternFill>
    </fill>
    <fill>
      <patternFill patternType="solid">
        <fgColor indexed="43"/>
        <bgColor indexed="64"/>
      </patternFill>
    </fill>
    <fill>
      <patternFill patternType="solid">
        <fgColor indexed="39"/>
      </patternFill>
    </fill>
    <fill>
      <patternFill patternType="lightUp">
        <fgColor indexed="54"/>
        <bgColor indexed="22"/>
      </patternFill>
    </fill>
    <fill>
      <patternFill patternType="solid">
        <fgColor indexed="9"/>
        <bgColor indexed="64"/>
      </patternFill>
    </fill>
    <fill>
      <patternFill patternType="solid">
        <fgColor indexed="42"/>
      </patternFill>
    </fill>
    <fill>
      <patternFill patternType="solid">
        <fgColor indexed="55"/>
      </patternFill>
    </fill>
    <fill>
      <patternFill patternType="solid">
        <fgColor theme="0"/>
        <bgColor indexed="64"/>
      </patternFill>
    </fill>
    <fill>
      <patternFill patternType="solid">
        <fgColor rgb="FFEFE5D2"/>
        <bgColor indexed="64"/>
      </patternFill>
    </fill>
    <fill>
      <patternFill patternType="solid">
        <fgColor rgb="FFCDD3EB"/>
        <bgColor indexed="64"/>
      </patternFill>
    </fill>
    <fill>
      <patternFill patternType="solid">
        <fgColor rgb="FFD4E0AE"/>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FFFFCC"/>
      </patternFill>
    </fill>
    <fill>
      <patternFill patternType="solid">
        <fgColor rgb="FFFFFFFF"/>
        <bgColor indexed="64"/>
      </patternFill>
    </fill>
  </fills>
  <borders count="14">
    <border>
      <left/>
      <right/>
      <top/>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style="thick">
        <color indexed="44"/>
      </top>
      <bottom style="thick">
        <color indexed="44"/>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8"/>
      </bottom>
      <diagonal/>
    </border>
    <border>
      <left/>
      <right/>
      <top/>
      <bottom style="medium">
        <color indexed="8"/>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theme="0"/>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119">
    <xf numFmtId="0" fontId="0" fillId="0" borderId="0"/>
    <xf numFmtId="0" fontId="4" fillId="0" borderId="0"/>
    <xf numFmtId="0" fontId="5" fillId="2" borderId="0"/>
    <xf numFmtId="0" fontId="6" fillId="3" borderId="0"/>
    <xf numFmtId="0" fontId="7" fillId="4" borderId="0"/>
    <xf numFmtId="0" fontId="8" fillId="5" borderId="0"/>
    <xf numFmtId="0" fontId="9" fillId="0" borderId="0"/>
    <xf numFmtId="0" fontId="10" fillId="0" borderId="0"/>
    <xf numFmtId="0" fontId="11" fillId="0" borderId="0"/>
    <xf numFmtId="4" fontId="5" fillId="6" borderId="0"/>
    <xf numFmtId="0" fontId="12" fillId="7" borderId="0"/>
    <xf numFmtId="0" fontId="5" fillId="2" borderId="0"/>
    <xf numFmtId="0" fontId="6" fillId="3" borderId="0"/>
    <xf numFmtId="0" fontId="7" fillId="4" borderId="0"/>
    <xf numFmtId="0" fontId="8" fillId="5" borderId="0"/>
    <xf numFmtId="0" fontId="9" fillId="0" borderId="0"/>
    <xf numFmtId="0" fontId="10" fillId="0" borderId="0"/>
    <xf numFmtId="0" fontId="11" fillId="0" borderId="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35" fillId="0" borderId="0" applyNumberForma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0" fontId="14" fillId="18" borderId="0" applyNumberFormat="0" applyBorder="0" applyAlignment="0" applyProtection="0"/>
    <xf numFmtId="38" fontId="36" fillId="0" borderId="0"/>
    <xf numFmtId="38" fontId="37" fillId="0" borderId="0"/>
    <xf numFmtId="38" fontId="38" fillId="0" borderId="0"/>
    <xf numFmtId="38" fontId="39" fillId="0" borderId="0"/>
    <xf numFmtId="0" fontId="33" fillId="0" borderId="0"/>
    <xf numFmtId="0" fontId="33" fillId="0" borderId="0"/>
    <xf numFmtId="0" fontId="15" fillId="0" borderId="0"/>
    <xf numFmtId="0" fontId="16" fillId="10" borderId="0" applyNumberFormat="0" applyBorder="0" applyAlignment="0" applyProtection="0"/>
    <xf numFmtId="0" fontId="40" fillId="0" borderId="0"/>
    <xf numFmtId="0" fontId="4" fillId="0" borderId="0"/>
    <xf numFmtId="4" fontId="17" fillId="19" borderId="2" applyNumberFormat="0" applyProtection="0">
      <alignment vertical="center"/>
    </xf>
    <xf numFmtId="4" fontId="18" fillId="20" borderId="2" applyNumberFormat="0" applyProtection="0">
      <alignment horizontal="left" vertical="center" indent="1"/>
    </xf>
    <xf numFmtId="4" fontId="19" fillId="21" borderId="2" applyNumberFormat="0" applyProtection="0">
      <alignment horizontal="left" vertical="center" indent="1"/>
    </xf>
    <xf numFmtId="4" fontId="20" fillId="22" borderId="2" applyNumberFormat="0" applyProtection="0">
      <alignment horizontal="left" vertical="center" indent="1"/>
    </xf>
    <xf numFmtId="4" fontId="20" fillId="11" borderId="2" applyNumberFormat="0" applyProtection="0">
      <alignment horizontal="left" vertical="center" indent="1"/>
    </xf>
    <xf numFmtId="4" fontId="21" fillId="0" borderId="0" applyNumberFormat="0" applyProtection="0">
      <alignment horizontal="left" vertical="center" indent="1"/>
    </xf>
    <xf numFmtId="4" fontId="19" fillId="21" borderId="2" applyNumberFormat="0" applyProtection="0">
      <alignment horizontal="left" vertical="center" indent="1"/>
    </xf>
    <xf numFmtId="4" fontId="22" fillId="23" borderId="2" applyNumberFormat="0" applyProtection="0">
      <alignment vertical="center"/>
    </xf>
    <xf numFmtId="4" fontId="17" fillId="24" borderId="3" applyNumberFormat="0" applyProtection="0">
      <alignment horizontal="left" vertical="center" indent="1"/>
    </xf>
    <xf numFmtId="4" fontId="23" fillId="16" borderId="2" applyNumberFormat="0" applyProtection="0">
      <alignment horizontal="left" indent="1"/>
    </xf>
    <xf numFmtId="0" fontId="24" fillId="8" borderId="0" applyNumberFormat="0" applyBorder="0" applyAlignment="0" applyProtection="0"/>
    <xf numFmtId="0" fontId="25" fillId="17" borderId="4" applyNumberFormat="0" applyAlignment="0" applyProtection="0"/>
    <xf numFmtId="0" fontId="5" fillId="0" borderId="0"/>
    <xf numFmtId="0" fontId="26" fillId="0" borderId="0" applyNumberFormat="0" applyFill="0" applyBorder="0" applyAlignment="0" applyProtection="0"/>
    <xf numFmtId="0" fontId="2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25" fillId="0" borderId="8" applyNumberFormat="0" applyFill="0" applyAlignment="0" applyProtection="0"/>
    <xf numFmtId="0" fontId="31" fillId="25" borderId="9" applyNumberFormat="0" applyAlignment="0" applyProtection="0"/>
    <xf numFmtId="171" fontId="4" fillId="0" borderId="0" applyFont="0" applyFill="0" applyBorder="0" applyAlignment="0" applyProtection="0"/>
    <xf numFmtId="172" fontId="4" fillId="0" borderId="0" applyFont="0" applyFill="0" applyBorder="0" applyAlignment="0" applyProtection="0"/>
    <xf numFmtId="9" fontId="4" fillId="0" borderId="0" applyFont="0" applyFill="0" applyBorder="0" applyAlignment="0" applyProtection="0"/>
    <xf numFmtId="0" fontId="4" fillId="0" borderId="0"/>
    <xf numFmtId="0" fontId="60" fillId="0" borderId="0"/>
    <xf numFmtId="0" fontId="4" fillId="2" borderId="0"/>
    <xf numFmtId="4" fontId="4" fillId="6" borderId="0"/>
    <xf numFmtId="0" fontId="4" fillId="2" borderId="0"/>
    <xf numFmtId="0" fontId="60" fillId="9" borderId="1" applyNumberFormat="0" applyFont="0" applyAlignment="0" applyProtection="0"/>
    <xf numFmtId="0" fontId="36" fillId="0" borderId="0"/>
    <xf numFmtId="0" fontId="37" fillId="0" borderId="0"/>
    <xf numFmtId="0" fontId="38" fillId="0" borderId="0"/>
    <xf numFmtId="0" fontId="39" fillId="0" borderId="0"/>
    <xf numFmtId="0" fontId="4" fillId="0" borderId="0"/>
    <xf numFmtId="9" fontId="60" fillId="0" borderId="0" applyFont="0" applyFill="0" applyBorder="0" applyAlignment="0" applyProtection="0"/>
    <xf numFmtId="43" fontId="4" fillId="0" borderId="0" applyFont="0" applyFill="0" applyBorder="0" applyAlignment="0" applyProtection="0"/>
    <xf numFmtId="0" fontId="4" fillId="0" borderId="0"/>
    <xf numFmtId="0" fontId="4" fillId="9" borderId="1" applyNumberFormat="0" applyFont="0" applyAlignment="0" applyProtection="0"/>
    <xf numFmtId="9" fontId="4" fillId="0" borderId="0" applyFont="0" applyFill="0" applyBorder="0" applyAlignment="0" applyProtection="0"/>
    <xf numFmtId="43" fontId="63" fillId="0" borderId="0" applyFont="0" applyFill="0" applyBorder="0" applyAlignment="0" applyProtection="0"/>
    <xf numFmtId="0" fontId="3" fillId="0" borderId="0"/>
    <xf numFmtId="0" fontId="4"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applyNumberFormat="0" applyFont="0" applyFill="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4" fillId="48" borderId="11" applyNumberFormat="0" applyAlignment="0" applyProtection="0"/>
    <xf numFmtId="164" fontId="4" fillId="0" borderId="0" applyFont="0" applyFill="0" applyBorder="0" applyAlignment="0" applyProtection="0"/>
    <xf numFmtId="183" fontId="4" fillId="0" borderId="0" applyFont="0" applyFill="0" applyBorder="0" applyAlignment="0" applyProtection="0"/>
    <xf numFmtId="184" fontId="4" fillId="0" borderId="0" applyFont="0" applyFill="0" applyBorder="0" applyAlignment="0" applyProtection="0"/>
    <xf numFmtId="0" fontId="75" fillId="49" borderId="11" applyNumberFormat="0" applyAlignment="0" applyProtection="0"/>
    <xf numFmtId="0" fontId="76" fillId="0" borderId="12" applyNumberFormat="0" applyFill="0" applyAlignment="0" applyProtection="0"/>
    <xf numFmtId="0" fontId="2" fillId="50" borderId="13" applyNumberFormat="0" applyFont="0" applyAlignment="0" applyProtection="0"/>
    <xf numFmtId="0" fontId="77" fillId="0" borderId="0" applyNumberFormat="0" applyFill="0" applyBorder="0" applyAlignment="0" applyProtection="0"/>
    <xf numFmtId="0" fontId="1" fillId="0" borderId="0"/>
    <xf numFmtId="0" fontId="1" fillId="0" borderId="0"/>
    <xf numFmtId="0" fontId="4" fillId="0" borderId="0"/>
    <xf numFmtId="0" fontId="1" fillId="0" borderId="0"/>
  </cellStyleXfs>
  <cellXfs count="270">
    <xf numFmtId="0" fontId="0" fillId="0" borderId="0" xfId="0"/>
    <xf numFmtId="167" fontId="15" fillId="23" borderId="0" xfId="34" applyNumberFormat="1" applyFill="1"/>
    <xf numFmtId="0" fontId="12" fillId="23" borderId="0" xfId="34" applyFont="1" applyFill="1"/>
    <xf numFmtId="0" fontId="45" fillId="23" borderId="0" xfId="34" applyFont="1" applyFill="1"/>
    <xf numFmtId="0" fontId="42" fillId="23" borderId="0" xfId="34" applyFont="1" applyFill="1" applyAlignment="1">
      <alignment vertical="center"/>
    </xf>
    <xf numFmtId="17" fontId="41" fillId="23" borderId="0" xfId="34" applyNumberFormat="1" applyFont="1" applyFill="1" applyBorder="1" applyAlignment="1">
      <alignment horizontal="left"/>
    </xf>
    <xf numFmtId="0" fontId="44" fillId="23" borderId="0" xfId="34" applyFont="1" applyFill="1" applyBorder="1"/>
    <xf numFmtId="0" fontId="42" fillId="23" borderId="0" xfId="34" applyFont="1" applyFill="1"/>
    <xf numFmtId="0" fontId="46" fillId="23" borderId="0" xfId="34" quotePrefix="1" applyFont="1" applyFill="1"/>
    <xf numFmtId="0" fontId="5" fillId="23" borderId="0" xfId="0" applyFont="1" applyFill="1"/>
    <xf numFmtId="49" fontId="47" fillId="23" borderId="0" xfId="0" applyNumberFormat="1" applyFont="1" applyFill="1" applyBorder="1" applyAlignment="1">
      <alignment vertical="top"/>
    </xf>
    <xf numFmtId="0" fontId="5" fillId="23" borderId="0" xfId="0" applyFont="1" applyFill="1" applyAlignment="1">
      <alignment vertical="center"/>
    </xf>
    <xf numFmtId="167" fontId="5" fillId="23" borderId="0" xfId="0" applyNumberFormat="1" applyFont="1" applyFill="1" applyAlignment="1">
      <alignment vertical="center"/>
    </xf>
    <xf numFmtId="0" fontId="49" fillId="23" borderId="0" xfId="34" applyFont="1" applyFill="1" applyAlignment="1">
      <alignment vertical="center"/>
    </xf>
    <xf numFmtId="0" fontId="55" fillId="28" borderId="0" xfId="0" applyFont="1" applyFill="1" applyBorder="1" applyAlignment="1">
      <alignment horizontal="justify" wrapText="1"/>
    </xf>
    <xf numFmtId="0" fontId="56" fillId="28" borderId="0" xfId="0" applyFont="1" applyFill="1" applyBorder="1" applyAlignment="1">
      <alignment vertical="top" wrapText="1"/>
    </xf>
    <xf numFmtId="0" fontId="55" fillId="23" borderId="0" xfId="0" applyFont="1" applyFill="1" applyBorder="1" applyAlignment="1">
      <alignment vertical="center"/>
    </xf>
    <xf numFmtId="0" fontId="51" fillId="23" borderId="0" xfId="0" applyFont="1" applyFill="1" applyBorder="1" applyAlignment="1">
      <alignment horizontal="left" vertical="center" indent="1"/>
    </xf>
    <xf numFmtId="0" fontId="55" fillId="23" borderId="0" xfId="0" applyFont="1" applyFill="1" applyBorder="1" applyAlignment="1">
      <alignment vertical="top"/>
    </xf>
    <xf numFmtId="0" fontId="55" fillId="23" borderId="0" xfId="0" applyFont="1" applyFill="1" applyBorder="1" applyAlignment="1">
      <alignment vertical="center" wrapText="1"/>
    </xf>
    <xf numFmtId="0" fontId="55" fillId="29" borderId="0" xfId="0" applyFont="1" applyFill="1" applyBorder="1" applyAlignment="1">
      <alignment vertical="center"/>
    </xf>
    <xf numFmtId="0" fontId="50" fillId="28" borderId="0" xfId="34" applyFont="1" applyFill="1" applyBorder="1" applyAlignment="1">
      <alignment vertical="center"/>
    </xf>
    <xf numFmtId="0" fontId="51" fillId="23" borderId="0" xfId="34" applyFont="1" applyFill="1" applyBorder="1" applyAlignment="1">
      <alignment vertical="center" wrapText="1"/>
    </xf>
    <xf numFmtId="0" fontId="57" fillId="23" borderId="0" xfId="34" applyFont="1" applyFill="1" applyBorder="1" applyAlignment="1">
      <alignment vertical="center" wrapText="1"/>
    </xf>
    <xf numFmtId="0" fontId="57" fillId="29" borderId="0" xfId="34" applyFont="1" applyFill="1" applyBorder="1" applyAlignment="1">
      <alignment vertical="center" wrapText="1"/>
    </xf>
    <xf numFmtId="3" fontId="49" fillId="23" borderId="0" xfId="34" applyNumberFormat="1" applyFont="1" applyFill="1" applyAlignment="1">
      <alignment vertical="center"/>
    </xf>
    <xf numFmtId="0" fontId="59" fillId="23" borderId="0" xfId="0" applyFont="1" applyFill="1"/>
    <xf numFmtId="17" fontId="34" fillId="28" borderId="0" xfId="34" applyNumberFormat="1" applyFont="1" applyFill="1" applyBorder="1" applyAlignment="1">
      <alignment horizontal="center" vertical="center" wrapText="1"/>
    </xf>
    <xf numFmtId="0" fontId="15" fillId="23" borderId="0" xfId="34" applyFill="1"/>
    <xf numFmtId="0" fontId="48" fillId="23" borderId="0" xfId="0" applyFont="1" applyFill="1" applyBorder="1"/>
    <xf numFmtId="174" fontId="50" fillId="23" borderId="0" xfId="34" applyNumberFormat="1" applyFont="1" applyFill="1" applyBorder="1" applyAlignment="1">
      <alignment vertical="center"/>
    </xf>
    <xf numFmtId="167" fontId="51" fillId="23" borderId="0" xfId="37" applyNumberFormat="1" applyFont="1" applyFill="1" applyBorder="1" applyAlignment="1">
      <alignment vertical="center"/>
    </xf>
    <xf numFmtId="0" fontId="51" fillId="23" borderId="0" xfId="34" applyFont="1" applyFill="1" applyBorder="1" applyAlignment="1">
      <alignment horizontal="right" vertical="center" wrapText="1"/>
    </xf>
    <xf numFmtId="167" fontId="54" fillId="23" borderId="0" xfId="37" applyNumberFormat="1" applyFont="1" applyFill="1" applyBorder="1" applyAlignment="1">
      <alignment vertical="center"/>
    </xf>
    <xf numFmtId="167" fontId="52" fillId="23" borderId="0" xfId="37" applyNumberFormat="1" applyFont="1" applyFill="1" applyBorder="1" applyAlignment="1">
      <alignment vertical="center"/>
    </xf>
    <xf numFmtId="175" fontId="34" fillId="29" borderId="0" xfId="61" applyNumberFormat="1" applyFont="1" applyFill="1" applyBorder="1" applyAlignment="1">
      <alignment horizontal="right" vertical="center"/>
    </xf>
    <xf numFmtId="0" fontId="55" fillId="29" borderId="0" xfId="0" applyFont="1" applyFill="1" applyBorder="1" applyAlignment="1">
      <alignment vertical="center" wrapText="1"/>
    </xf>
    <xf numFmtId="0" fontId="5" fillId="26" borderId="0" xfId="0" applyFont="1" applyFill="1"/>
    <xf numFmtId="0" fontId="51" fillId="26" borderId="0" xfId="34" applyFont="1" applyFill="1" applyBorder="1" applyAlignment="1">
      <alignment vertical="center" wrapText="1"/>
    </xf>
    <xf numFmtId="0" fontId="4" fillId="23" borderId="0" xfId="0" applyFont="1" applyFill="1"/>
    <xf numFmtId="0" fontId="52" fillId="23" borderId="0" xfId="34" applyFont="1" applyFill="1" applyBorder="1" applyAlignment="1">
      <alignment horizontal="left" vertical="center" wrapText="1" indent="1"/>
    </xf>
    <xf numFmtId="0" fontId="4" fillId="23" borderId="0" xfId="80" applyFill="1" applyProtection="1">
      <protection locked="0"/>
    </xf>
    <xf numFmtId="0" fontId="12" fillId="23" borderId="0" xfId="80" applyFont="1" applyFill="1" applyAlignment="1" applyProtection="1">
      <alignment horizontal="right" vertical="center"/>
      <protection locked="0"/>
    </xf>
    <xf numFmtId="0" fontId="12" fillId="23" borderId="0" xfId="80" applyFont="1" applyFill="1" applyAlignment="1" applyProtection="1">
      <alignment horizontal="right"/>
      <protection locked="0"/>
    </xf>
    <xf numFmtId="0" fontId="43" fillId="23" borderId="0" xfId="34" applyFont="1" applyFill="1" applyBorder="1" applyAlignment="1">
      <alignment vertical="center" wrapText="1"/>
    </xf>
    <xf numFmtId="0" fontId="4" fillId="23" borderId="0" xfId="34" applyFont="1" applyFill="1"/>
    <xf numFmtId="2" fontId="5" fillId="23" borderId="0" xfId="0" applyNumberFormat="1" applyFont="1" applyFill="1" applyAlignment="1">
      <alignment vertical="center"/>
    </xf>
    <xf numFmtId="0" fontId="4" fillId="26" borderId="0" xfId="0" applyFont="1" applyFill="1" applyAlignment="1">
      <alignment vertical="center"/>
    </xf>
    <xf numFmtId="0" fontId="4" fillId="23" borderId="0" xfId="86" applyFill="1"/>
    <xf numFmtId="0" fontId="72" fillId="26" borderId="0" xfId="0" applyFont="1" applyFill="1" applyAlignment="1">
      <alignment horizontal="justify" vertical="center"/>
    </xf>
    <xf numFmtId="0" fontId="4" fillId="23" borderId="0" xfId="86" applyFill="1" applyAlignment="1">
      <alignment vertical="center"/>
    </xf>
    <xf numFmtId="0" fontId="4" fillId="26" borderId="0" xfId="86" applyFill="1"/>
    <xf numFmtId="179" fontId="54" fillId="27" borderId="0" xfId="34" applyNumberFormat="1" applyFont="1" applyFill="1" applyBorder="1" applyAlignment="1">
      <alignment horizontal="right" vertical="center"/>
    </xf>
    <xf numFmtId="179" fontId="54" fillId="26" borderId="0" xfId="34" applyNumberFormat="1" applyFont="1" applyFill="1" applyBorder="1" applyAlignment="1">
      <alignment horizontal="right" vertical="center"/>
    </xf>
    <xf numFmtId="0" fontId="78" fillId="23" borderId="0" xfId="34" applyFont="1" applyFill="1" applyBorder="1" applyAlignment="1">
      <alignment vertical="center" wrapText="1"/>
    </xf>
    <xf numFmtId="49" fontId="79" fillId="23" borderId="0" xfId="0" applyNumberFormat="1" applyFont="1" applyFill="1" applyBorder="1" applyAlignment="1">
      <alignment vertical="top"/>
    </xf>
    <xf numFmtId="0" fontId="80" fillId="23" borderId="0" xfId="0" applyFont="1" applyFill="1" applyBorder="1"/>
    <xf numFmtId="0" fontId="65" fillId="23" borderId="0" xfId="0" applyFont="1" applyFill="1" applyBorder="1"/>
    <xf numFmtId="0" fontId="65" fillId="23" borderId="0" xfId="0" applyFont="1" applyFill="1"/>
    <xf numFmtId="166" fontId="65" fillId="23" borderId="0" xfId="0" applyNumberFormat="1" applyFont="1" applyFill="1"/>
    <xf numFmtId="0" fontId="65" fillId="26" borderId="0" xfId="0" applyFont="1" applyFill="1" applyAlignment="1">
      <alignment vertical="center"/>
    </xf>
    <xf numFmtId="0" fontId="65" fillId="26" borderId="0" xfId="0" applyFont="1" applyFill="1"/>
    <xf numFmtId="2" fontId="65" fillId="23" borderId="0" xfId="0" applyNumberFormat="1" applyFont="1" applyFill="1"/>
    <xf numFmtId="0" fontId="72" fillId="23" borderId="0" xfId="0" applyFont="1" applyFill="1"/>
    <xf numFmtId="0" fontId="81" fillId="28" borderId="0" xfId="34" quotePrefix="1" applyFont="1" applyFill="1" applyBorder="1" applyAlignment="1">
      <alignment vertical="center"/>
    </xf>
    <xf numFmtId="179" fontId="50" fillId="27" borderId="0" xfId="34" applyNumberFormat="1" applyFont="1" applyFill="1" applyBorder="1" applyAlignment="1">
      <alignment vertical="center"/>
    </xf>
    <xf numFmtId="179" fontId="50" fillId="26" borderId="0" xfId="34" applyNumberFormat="1" applyFont="1" applyFill="1" applyBorder="1" applyAlignment="1">
      <alignment vertical="center"/>
    </xf>
    <xf numFmtId="176" fontId="62" fillId="26" borderId="0" xfId="61" applyNumberFormat="1" applyFont="1" applyFill="1" applyBorder="1" applyAlignment="1">
      <alignment horizontal="right" vertical="center"/>
    </xf>
    <xf numFmtId="179" fontId="42" fillId="23" borderId="0" xfId="34" applyNumberFormat="1" applyFont="1" applyFill="1" applyAlignment="1">
      <alignment vertical="center"/>
    </xf>
    <xf numFmtId="179" fontId="4" fillId="27" borderId="0" xfId="87" applyNumberFormat="1" applyFont="1" applyFill="1" applyBorder="1" applyAlignment="1">
      <alignment horizontal="right" vertical="center" wrapText="1"/>
    </xf>
    <xf numFmtId="179" fontId="4" fillId="26" borderId="0" xfId="87" applyNumberFormat="1" applyFont="1" applyFill="1" applyBorder="1" applyAlignment="1">
      <alignment horizontal="right" vertical="center" wrapText="1"/>
    </xf>
    <xf numFmtId="0" fontId="4" fillId="0" borderId="0" xfId="0" applyFont="1" applyAlignment="1">
      <alignment vertical="center" wrapText="1"/>
    </xf>
    <xf numFmtId="167" fontId="54" fillId="23" borderId="0" xfId="37" applyNumberFormat="1" applyFont="1" applyFill="1" applyBorder="1" applyAlignment="1">
      <alignment horizontal="right" vertical="center"/>
    </xf>
    <xf numFmtId="0" fontId="82" fillId="0" borderId="0" xfId="0" applyFont="1" applyAlignment="1">
      <alignment vertical="center" wrapText="1"/>
    </xf>
    <xf numFmtId="167" fontId="54" fillId="23" borderId="0" xfId="34" applyNumberFormat="1" applyFont="1" applyFill="1" applyBorder="1" applyAlignment="1">
      <alignment horizontal="right"/>
    </xf>
    <xf numFmtId="167" fontId="52" fillId="26" borderId="0" xfId="37" applyNumberFormat="1" applyFont="1" applyFill="1" applyBorder="1" applyAlignment="1">
      <alignment vertical="center"/>
    </xf>
    <xf numFmtId="0" fontId="57" fillId="23" borderId="0" xfId="34" applyFont="1" applyFill="1" applyBorder="1" applyAlignment="1">
      <alignment vertical="center"/>
    </xf>
    <xf numFmtId="185" fontId="50" fillId="29" borderId="0" xfId="34" applyNumberFormat="1" applyFont="1" applyFill="1" applyBorder="1" applyAlignment="1">
      <alignment vertical="center"/>
    </xf>
    <xf numFmtId="0" fontId="42" fillId="29" borderId="0" xfId="34" applyFont="1" applyFill="1" applyAlignment="1">
      <alignment vertical="center"/>
    </xf>
    <xf numFmtId="0" fontId="15" fillId="23" borderId="0" xfId="34" applyFill="1" applyAlignment="1">
      <alignment wrapText="1"/>
    </xf>
    <xf numFmtId="179" fontId="34" fillId="27" borderId="0" xfId="87" applyNumberFormat="1" applyFont="1" applyFill="1" applyBorder="1" applyAlignment="1">
      <alignment horizontal="right" vertical="center" wrapText="1"/>
    </xf>
    <xf numFmtId="0" fontId="15" fillId="23" borderId="0" xfId="34" applyFont="1" applyFill="1" applyAlignment="1">
      <alignment wrapText="1"/>
    </xf>
    <xf numFmtId="0" fontId="15" fillId="23" borderId="0" xfId="34" applyFont="1" applyFill="1"/>
    <xf numFmtId="0" fontId="65" fillId="0" borderId="0" xfId="62" applyFont="1" applyFill="1" applyAlignment="1">
      <alignment horizontal="left" vertical="center"/>
    </xf>
    <xf numFmtId="179" fontId="54" fillId="0" borderId="0" xfId="34" applyNumberFormat="1" applyFont="1" applyFill="1" applyBorder="1" applyAlignment="1">
      <alignment horizontal="right" vertical="center"/>
    </xf>
    <xf numFmtId="0" fontId="5" fillId="26" borderId="0" xfId="0" applyFont="1" applyFill="1" applyAlignment="1">
      <alignment vertical="center"/>
    </xf>
    <xf numFmtId="173" fontId="34" fillId="27" borderId="0" xfId="0" applyNumberFormat="1" applyFont="1" applyFill="1" applyAlignment="1">
      <alignment horizontal="right" vertical="center" wrapText="1"/>
    </xf>
    <xf numFmtId="178" fontId="34" fillId="0" borderId="0" xfId="78" applyNumberFormat="1" applyFont="1" applyFill="1" applyAlignment="1">
      <alignment horizontal="right" vertical="center" wrapText="1"/>
    </xf>
    <xf numFmtId="173" fontId="4" fillId="27" borderId="0" xfId="0" applyNumberFormat="1" applyFont="1" applyFill="1" applyAlignment="1">
      <alignment horizontal="right" vertical="center" wrapText="1"/>
    </xf>
    <xf numFmtId="173" fontId="4" fillId="0" borderId="0" xfId="0" applyNumberFormat="1" applyFont="1" applyFill="1" applyAlignment="1">
      <alignment horizontal="right" vertical="center" wrapText="1"/>
    </xf>
    <xf numFmtId="173" fontId="34" fillId="0" borderId="0" xfId="0" applyNumberFormat="1" applyFont="1" applyFill="1" applyAlignment="1">
      <alignment horizontal="right" vertical="center" wrapText="1"/>
    </xf>
    <xf numFmtId="181" fontId="51" fillId="27" borderId="0" xfId="79" applyNumberFormat="1" applyFont="1" applyFill="1" applyBorder="1" applyAlignment="1">
      <alignment horizontal="right"/>
    </xf>
    <xf numFmtId="173" fontId="51" fillId="0" borderId="0" xfId="0" applyNumberFormat="1" applyFont="1" applyFill="1" applyBorder="1" applyAlignment="1">
      <alignment horizontal="right" vertical="center"/>
    </xf>
    <xf numFmtId="173" fontId="50" fillId="27" borderId="0" xfId="0" applyNumberFormat="1" applyFont="1" applyFill="1" applyBorder="1" applyAlignment="1">
      <alignment horizontal="right" vertical="center"/>
    </xf>
    <xf numFmtId="179" fontId="50" fillId="27" borderId="0" xfId="0" applyNumberFormat="1" applyFont="1" applyFill="1" applyBorder="1" applyAlignment="1">
      <alignment horizontal="right" vertical="center"/>
    </xf>
    <xf numFmtId="179" fontId="4" fillId="27" borderId="0" xfId="0" applyNumberFormat="1" applyFont="1" applyFill="1" applyAlignment="1">
      <alignment horizontal="right" vertical="center" wrapText="1"/>
    </xf>
    <xf numFmtId="180" fontId="4" fillId="27" borderId="0" xfId="0" applyNumberFormat="1" applyFont="1" applyFill="1" applyAlignment="1">
      <alignment horizontal="right" vertical="center" wrapText="1"/>
    </xf>
    <xf numFmtId="177" fontId="4" fillId="0" borderId="0" xfId="0" applyNumberFormat="1" applyFont="1" applyFill="1" applyAlignment="1">
      <alignment horizontal="right" vertical="center" wrapText="1"/>
    </xf>
    <xf numFmtId="168" fontId="34" fillId="29" borderId="0" xfId="0" applyNumberFormat="1" applyFont="1" applyFill="1" applyBorder="1" applyAlignment="1">
      <alignment horizontal="right" vertical="center"/>
    </xf>
    <xf numFmtId="168" fontId="34" fillId="29" borderId="10" xfId="0" applyNumberFormat="1" applyFont="1" applyFill="1" applyBorder="1" applyAlignment="1">
      <alignment horizontal="right" vertical="center"/>
    </xf>
    <xf numFmtId="0" fontId="53" fillId="26" borderId="0" xfId="0" applyFont="1" applyFill="1" applyAlignment="1">
      <alignment horizontal="left" vertical="center"/>
    </xf>
    <xf numFmtId="17" fontId="34" fillId="28" borderId="0" xfId="34" quotePrefix="1" applyNumberFormat="1" applyFont="1" applyFill="1" applyBorder="1" applyAlignment="1">
      <alignment horizontal="right" vertical="center" wrapText="1"/>
    </xf>
    <xf numFmtId="17" fontId="34" fillId="28" borderId="0" xfId="34" quotePrefix="1" applyNumberFormat="1" applyFont="1" applyFill="1" applyBorder="1" applyAlignment="1">
      <alignment horizontal="right" vertical="center" wrapText="1"/>
    </xf>
    <xf numFmtId="0" fontId="66" fillId="23" borderId="0" xfId="80" applyFont="1" applyFill="1" applyProtection="1">
      <protection locked="0"/>
    </xf>
    <xf numFmtId="0" fontId="4" fillId="0" borderId="0" xfId="80" applyProtection="1">
      <protection locked="0"/>
    </xf>
    <xf numFmtId="0" fontId="67" fillId="0" borderId="0" xfId="80" applyFont="1" applyProtection="1">
      <protection locked="0"/>
    </xf>
    <xf numFmtId="0" fontId="68" fillId="0" borderId="0" xfId="80" applyFont="1" applyAlignment="1" applyProtection="1">
      <alignment horizontal="right" vertical="center"/>
      <protection locked="0"/>
    </xf>
    <xf numFmtId="0" fontId="68" fillId="0" borderId="0" xfId="80" applyFont="1" applyAlignment="1" applyProtection="1">
      <alignment horizontal="right"/>
      <protection locked="0"/>
    </xf>
    <xf numFmtId="0" fontId="12" fillId="0" borderId="0" xfId="80" applyFont="1" applyAlignment="1" applyProtection="1">
      <alignment horizontal="right"/>
      <protection locked="0"/>
    </xf>
    <xf numFmtId="0" fontId="34" fillId="28" borderId="0" xfId="80" applyFont="1" applyFill="1" applyAlignment="1" applyProtection="1">
      <alignment horizontal="center" vertical="center"/>
      <protection locked="0"/>
    </xf>
    <xf numFmtId="0" fontId="34" fillId="0" borderId="0" xfId="80" applyFont="1" applyAlignment="1" applyProtection="1">
      <alignment horizontal="center" vertical="center" wrapText="1"/>
      <protection locked="0"/>
    </xf>
    <xf numFmtId="0" fontId="34" fillId="23" borderId="0" xfId="80" applyFont="1" applyFill="1" applyAlignment="1" applyProtection="1">
      <alignment vertical="center"/>
      <protection locked="0"/>
    </xf>
    <xf numFmtId="0" fontId="34" fillId="27" borderId="0" xfId="80" applyFont="1" applyFill="1" applyAlignment="1" applyProtection="1">
      <alignment horizontal="center" vertical="center" wrapText="1"/>
      <protection locked="0"/>
    </xf>
    <xf numFmtId="0" fontId="12" fillId="23" borderId="0" xfId="80" applyFont="1" applyFill="1" applyAlignment="1" applyProtection="1">
      <alignment horizontal="right" vertical="center" wrapText="1"/>
      <protection locked="0"/>
    </xf>
    <xf numFmtId="0" fontId="4" fillId="23" borderId="0" xfId="80" applyFill="1" applyAlignment="1" applyProtection="1">
      <alignment vertical="center"/>
      <protection locked="0"/>
    </xf>
    <xf numFmtId="167" fontId="34" fillId="28" borderId="0" xfId="80" applyNumberFormat="1" applyFont="1" applyFill="1" applyAlignment="1" applyProtection="1">
      <alignment vertical="center"/>
      <protection locked="0"/>
    </xf>
    <xf numFmtId="179" fontId="34" fillId="28" borderId="0" xfId="80" applyNumberFormat="1" applyFont="1" applyFill="1" applyAlignment="1" applyProtection="1">
      <alignment vertical="center"/>
      <protection locked="0"/>
    </xf>
    <xf numFmtId="176" fontId="62" fillId="28" borderId="0" xfId="81" applyNumberFormat="1" applyFont="1" applyFill="1" applyAlignment="1" applyProtection="1">
      <alignment horizontal="right" vertical="center"/>
      <protection locked="0"/>
    </xf>
    <xf numFmtId="176" fontId="62" fillId="0" borderId="0" xfId="81" applyNumberFormat="1" applyFont="1" applyAlignment="1" applyProtection="1">
      <alignment vertical="center"/>
      <protection locked="0"/>
    </xf>
    <xf numFmtId="0" fontId="61" fillId="23" borderId="0" xfId="80" applyFont="1" applyFill="1" applyProtection="1">
      <protection locked="0"/>
    </xf>
    <xf numFmtId="0" fontId="4" fillId="23" borderId="0" xfId="80" applyFill="1" applyAlignment="1" applyProtection="1">
      <alignment vertical="center" wrapText="1"/>
      <protection locked="0"/>
    </xf>
    <xf numFmtId="179" fontId="4" fillId="27" borderId="0" xfId="81" applyNumberFormat="1" applyFill="1" applyAlignment="1" applyProtection="1">
      <alignment vertical="center"/>
      <protection locked="0"/>
    </xf>
    <xf numFmtId="179" fontId="4" fillId="26" borderId="0" xfId="81" applyNumberFormat="1" applyFill="1" applyAlignment="1" applyProtection="1">
      <alignment vertical="center"/>
      <protection locked="0"/>
    </xf>
    <xf numFmtId="176" fontId="12" fillId="23" borderId="0" xfId="81" applyNumberFormat="1" applyFont="1" applyFill="1" applyAlignment="1" applyProtection="1">
      <alignment horizontal="right" vertical="center"/>
      <protection locked="0"/>
    </xf>
    <xf numFmtId="176" fontId="12" fillId="0" borderId="0" xfId="81" applyNumberFormat="1" applyFont="1" applyAlignment="1" applyProtection="1">
      <alignment vertical="center"/>
      <protection locked="0"/>
    </xf>
    <xf numFmtId="167" fontId="4" fillId="23" borderId="0" xfId="81" applyNumberFormat="1" applyFill="1" applyAlignment="1" applyProtection="1">
      <alignment vertical="center"/>
      <protection locked="0"/>
    </xf>
    <xf numFmtId="0" fontId="12" fillId="23" borderId="0" xfId="80" applyFont="1" applyFill="1" applyAlignment="1" applyProtection="1">
      <alignment vertical="center" wrapText="1"/>
      <protection locked="0"/>
    </xf>
    <xf numFmtId="176" fontId="12" fillId="27" borderId="0" xfId="81" applyNumberFormat="1" applyFont="1" applyFill="1" applyAlignment="1" applyProtection="1">
      <alignment vertical="center"/>
      <protection locked="0"/>
    </xf>
    <xf numFmtId="175" fontId="12" fillId="23" borderId="0" xfId="82" applyNumberFormat="1" applyFont="1" applyFill="1" applyAlignment="1" applyProtection="1">
      <alignment horizontal="right" vertical="center"/>
      <protection locked="0"/>
    </xf>
    <xf numFmtId="175" fontId="12" fillId="0" borderId="0" xfId="82" applyNumberFormat="1" applyFont="1" applyAlignment="1" applyProtection="1">
      <alignment vertical="center"/>
      <protection locked="0"/>
    </xf>
    <xf numFmtId="0" fontId="12" fillId="23" borderId="0" xfId="80" applyFont="1" applyFill="1" applyProtection="1">
      <protection locked="0"/>
    </xf>
    <xf numFmtId="0" fontId="34" fillId="28" borderId="0" xfId="80" applyFont="1" applyFill="1" applyAlignment="1" applyProtection="1">
      <alignment vertical="center" wrapText="1"/>
      <protection locked="0"/>
    </xf>
    <xf numFmtId="179" fontId="34" fillId="28" borderId="0" xfId="81" applyNumberFormat="1" applyFont="1" applyFill="1" applyAlignment="1" applyProtection="1">
      <alignment vertical="center"/>
      <protection locked="0"/>
    </xf>
    <xf numFmtId="167" fontId="34" fillId="28" borderId="0" xfId="81" applyNumberFormat="1" applyFont="1" applyFill="1" applyAlignment="1" applyProtection="1">
      <alignment vertical="center"/>
      <protection locked="0"/>
    </xf>
    <xf numFmtId="0" fontId="69" fillId="23" borderId="0" xfId="80" applyFont="1" applyFill="1" applyProtection="1">
      <protection locked="0"/>
    </xf>
    <xf numFmtId="0" fontId="62" fillId="23" borderId="0" xfId="80" applyFont="1" applyFill="1" applyAlignment="1" applyProtection="1">
      <alignment vertical="center" wrapText="1"/>
      <protection locked="0"/>
    </xf>
    <xf numFmtId="176" fontId="62" fillId="27" borderId="0" xfId="81" applyNumberFormat="1" applyFont="1" applyFill="1" applyAlignment="1" applyProtection="1">
      <alignment vertical="center"/>
      <protection locked="0"/>
    </xf>
    <xf numFmtId="175" fontId="62" fillId="23" borderId="0" xfId="82" applyNumberFormat="1" applyFont="1" applyFill="1" applyAlignment="1" applyProtection="1">
      <alignment horizontal="right" vertical="center"/>
      <protection locked="0"/>
    </xf>
    <xf numFmtId="175" fontId="62" fillId="0" borderId="0" xfId="82" applyNumberFormat="1" applyFont="1" applyAlignment="1" applyProtection="1">
      <alignment vertical="center"/>
      <protection locked="0"/>
    </xf>
    <xf numFmtId="0" fontId="62" fillId="23" borderId="0" xfId="80" applyFont="1" applyFill="1" applyProtection="1">
      <protection locked="0"/>
    </xf>
    <xf numFmtId="179" fontId="4" fillId="23" borderId="0" xfId="81" applyNumberFormat="1" applyFill="1" applyAlignment="1" applyProtection="1">
      <alignment vertical="center"/>
      <protection locked="0"/>
    </xf>
    <xf numFmtId="0" fontId="34" fillId="28" borderId="0" xfId="80" applyFont="1" applyFill="1" applyAlignment="1" applyProtection="1">
      <alignment vertical="center"/>
      <protection locked="0"/>
    </xf>
    <xf numFmtId="0" fontId="61" fillId="23" borderId="0" xfId="80" applyFont="1" applyFill="1" applyAlignment="1" applyProtection="1">
      <alignment vertical="center"/>
      <protection locked="0"/>
    </xf>
    <xf numFmtId="0" fontId="62" fillId="23" borderId="0" xfId="80" applyFont="1" applyFill="1" applyAlignment="1" applyProtection="1">
      <alignment vertical="center"/>
      <protection locked="0"/>
    </xf>
    <xf numFmtId="175" fontId="62" fillId="27" borderId="0" xfId="82" applyNumberFormat="1" applyFont="1" applyFill="1" applyAlignment="1" applyProtection="1">
      <alignment vertical="center"/>
      <protection locked="0"/>
    </xf>
    <xf numFmtId="175" fontId="62" fillId="23" borderId="0" xfId="82" applyNumberFormat="1" applyFont="1" applyFill="1" applyAlignment="1" applyProtection="1">
      <alignment vertical="center"/>
      <protection locked="0"/>
    </xf>
    <xf numFmtId="0" fontId="70" fillId="23" borderId="0" xfId="80" applyFont="1" applyFill="1" applyAlignment="1" applyProtection="1">
      <alignment vertical="center"/>
      <protection locked="0"/>
    </xf>
    <xf numFmtId="0" fontId="4" fillId="26" borderId="0" xfId="80" applyFill="1" applyAlignment="1" applyProtection="1">
      <alignment vertical="center" wrapText="1"/>
      <protection locked="0"/>
    </xf>
    <xf numFmtId="167" fontId="4" fillId="26" borderId="0" xfId="81" applyNumberFormat="1" applyFill="1" applyAlignment="1" applyProtection="1">
      <alignment vertical="center"/>
      <protection locked="0"/>
    </xf>
    <xf numFmtId="167" fontId="12" fillId="26" borderId="0" xfId="81" applyNumberFormat="1" applyFont="1" applyFill="1" applyAlignment="1" applyProtection="1">
      <alignment horizontal="right" vertical="center"/>
      <protection locked="0"/>
    </xf>
    <xf numFmtId="0" fontId="4" fillId="26" borderId="0" xfId="80" applyFill="1" applyProtection="1">
      <protection locked="0"/>
    </xf>
    <xf numFmtId="0" fontId="4" fillId="0" borderId="0" xfId="80" applyAlignment="1" applyProtection="1">
      <alignment vertical="center" wrapText="1"/>
      <protection locked="0"/>
    </xf>
    <xf numFmtId="167" fontId="34" fillId="0" borderId="0" xfId="80" applyNumberFormat="1" applyFont="1" applyAlignment="1" applyProtection="1">
      <alignment vertical="center"/>
      <protection locked="0"/>
    </xf>
    <xf numFmtId="0" fontId="4" fillId="0" borderId="0" xfId="80" applyAlignment="1" applyProtection="1">
      <alignment vertical="center"/>
      <protection locked="0"/>
    </xf>
    <xf numFmtId="0" fontId="12" fillId="0" borderId="0" xfId="80" applyFont="1" applyAlignment="1" applyProtection="1">
      <alignment horizontal="right" vertical="center"/>
      <protection locked="0"/>
    </xf>
    <xf numFmtId="0" fontId="4" fillId="0" borderId="0" xfId="80" applyAlignment="1">
      <alignment vertical="center" wrapText="1"/>
    </xf>
    <xf numFmtId="167" fontId="4" fillId="27" borderId="0" xfId="80" applyNumberFormat="1" applyFill="1" applyAlignment="1" applyProtection="1">
      <alignment vertical="center"/>
      <protection locked="0"/>
    </xf>
    <xf numFmtId="167" fontId="4" fillId="0" borderId="0" xfId="80" applyNumberFormat="1" applyAlignment="1" applyProtection="1">
      <alignment vertical="center"/>
      <protection locked="0"/>
    </xf>
    <xf numFmtId="0" fontId="12" fillId="0" borderId="0" xfId="80" applyFont="1" applyAlignment="1" applyProtection="1">
      <alignment vertical="center" wrapText="1"/>
      <protection locked="0"/>
    </xf>
    <xf numFmtId="175" fontId="62" fillId="0" borderId="0" xfId="82" applyNumberFormat="1" applyFont="1" applyAlignment="1">
      <alignment vertical="center"/>
    </xf>
    <xf numFmtId="175" fontId="12" fillId="27" borderId="0" xfId="82" applyNumberFormat="1" applyFont="1" applyFill="1" applyAlignment="1">
      <alignment vertical="center"/>
    </xf>
    <xf numFmtId="175" fontId="12" fillId="0" borderId="0" xfId="82" applyNumberFormat="1" applyFont="1" applyAlignment="1">
      <alignment vertical="center"/>
    </xf>
    <xf numFmtId="167" fontId="62" fillId="0" borderId="0" xfId="80" applyNumberFormat="1" applyFont="1" applyAlignment="1" applyProtection="1">
      <alignment horizontal="right" vertical="center"/>
      <protection locked="0"/>
    </xf>
    <xf numFmtId="0" fontId="62" fillId="0" borderId="0" xfId="80" applyFont="1" applyAlignment="1" applyProtection="1">
      <alignment vertical="center"/>
      <protection locked="0"/>
    </xf>
    <xf numFmtId="0" fontId="62" fillId="26" borderId="0" xfId="80" applyFont="1" applyFill="1" applyAlignment="1" applyProtection="1">
      <alignment vertical="center" wrapText="1"/>
      <protection locked="0"/>
    </xf>
    <xf numFmtId="167" fontId="62" fillId="23" borderId="0" xfId="80" applyNumberFormat="1" applyFont="1" applyFill="1" applyAlignment="1" applyProtection="1">
      <alignment horizontal="right" vertical="center"/>
      <protection locked="0"/>
    </xf>
    <xf numFmtId="167" fontId="4" fillId="0" borderId="0" xfId="81" applyNumberFormat="1" applyAlignment="1" applyProtection="1">
      <alignment vertical="center"/>
      <protection locked="0"/>
    </xf>
    <xf numFmtId="167" fontId="12" fillId="0" borderId="0" xfId="81" applyNumberFormat="1" applyFont="1" applyAlignment="1" applyProtection="1">
      <alignment horizontal="left" vertical="center"/>
      <protection locked="0"/>
    </xf>
    <xf numFmtId="167" fontId="4" fillId="0" borderId="0" xfId="81" applyNumberFormat="1" applyAlignment="1" applyProtection="1">
      <alignment horizontal="left" vertical="center"/>
      <protection locked="0"/>
    </xf>
    <xf numFmtId="167" fontId="12" fillId="0" borderId="0" xfId="81" applyNumberFormat="1" applyFont="1" applyAlignment="1" applyProtection="1">
      <alignment horizontal="right" vertical="center"/>
      <protection locked="0"/>
    </xf>
    <xf numFmtId="0" fontId="34" fillId="0" borderId="0" xfId="80" applyFont="1" applyAlignment="1" applyProtection="1">
      <alignment vertical="center"/>
      <protection locked="0"/>
    </xf>
    <xf numFmtId="0" fontId="62" fillId="0" borderId="0" xfId="80" applyFont="1" applyAlignment="1" applyProtection="1">
      <alignment horizontal="right" vertical="center"/>
      <protection locked="0"/>
    </xf>
    <xf numFmtId="2" fontId="34" fillId="29" borderId="0" xfId="80" applyNumberFormat="1" applyFont="1" applyFill="1" applyAlignment="1" applyProtection="1">
      <alignment vertical="center"/>
      <protection locked="0"/>
    </xf>
    <xf numFmtId="176" fontId="62" fillId="29" borderId="0" xfId="81" applyNumberFormat="1" applyFont="1" applyFill="1" applyAlignment="1" applyProtection="1">
      <alignment horizontal="right" vertical="center"/>
      <protection locked="0"/>
    </xf>
    <xf numFmtId="0" fontId="34" fillId="26" borderId="0" xfId="80" applyFont="1" applyFill="1" applyAlignment="1" applyProtection="1">
      <alignment vertical="center"/>
      <protection locked="0"/>
    </xf>
    <xf numFmtId="0" fontId="62" fillId="26" borderId="0" xfId="80" applyFont="1" applyFill="1" applyAlignment="1" applyProtection="1">
      <alignment horizontal="right" vertical="center"/>
      <protection locked="0"/>
    </xf>
    <xf numFmtId="0" fontId="61" fillId="0" borderId="0" xfId="80" applyFont="1" applyProtection="1">
      <protection locked="0"/>
    </xf>
    <xf numFmtId="186" fontId="34" fillId="26" borderId="0" xfId="80" applyNumberFormat="1" applyFont="1" applyFill="1" applyAlignment="1" applyProtection="1">
      <alignment vertical="center"/>
      <protection locked="0"/>
    </xf>
    <xf numFmtId="2" fontId="34" fillId="26" borderId="0" xfId="80" applyNumberFormat="1" applyFont="1" applyFill="1" applyAlignment="1" applyProtection="1">
      <alignment vertical="center"/>
      <protection locked="0"/>
    </xf>
    <xf numFmtId="0" fontId="11" fillId="26" borderId="0" xfId="0" applyFont="1" applyFill="1" applyAlignment="1">
      <alignment vertical="center"/>
    </xf>
    <xf numFmtId="0" fontId="11" fillId="0" borderId="0" xfId="0" applyFont="1" applyAlignment="1">
      <alignment vertical="center"/>
    </xf>
    <xf numFmtId="0" fontId="4" fillId="23" borderId="0" xfId="80" applyFill="1" applyAlignment="1" applyProtection="1">
      <alignment horizontal="left"/>
      <protection locked="0"/>
    </xf>
    <xf numFmtId="0" fontId="4" fillId="26" borderId="0" xfId="80" applyFill="1" applyAlignment="1" applyProtection="1">
      <alignment vertical="center"/>
      <protection locked="0"/>
    </xf>
    <xf numFmtId="176" fontId="62" fillId="0" borderId="0" xfId="81" applyNumberFormat="1" applyFont="1" applyAlignment="1" applyProtection="1">
      <alignment horizontal="right" vertical="center"/>
      <protection locked="0"/>
    </xf>
    <xf numFmtId="0" fontId="34" fillId="26" borderId="0" xfId="80" applyFont="1" applyFill="1" applyAlignment="1" applyProtection="1">
      <alignment horizontal="center" vertical="center" wrapText="1"/>
      <protection locked="0"/>
    </xf>
    <xf numFmtId="167" fontId="87" fillId="23" borderId="0" xfId="37" applyNumberFormat="1" applyFont="1" applyFill="1" applyBorder="1" applyAlignment="1">
      <alignment vertical="center"/>
    </xf>
    <xf numFmtId="0" fontId="4" fillId="26" borderId="0" xfId="62" applyFill="1"/>
    <xf numFmtId="0" fontId="88" fillId="27" borderId="0" xfId="62" applyFont="1" applyFill="1" applyAlignment="1">
      <alignment horizontal="right" vertical="center" wrapText="1"/>
    </xf>
    <xf numFmtId="0" fontId="88" fillId="51" borderId="0" xfId="62" applyFont="1" applyFill="1" applyAlignment="1">
      <alignment horizontal="right" vertical="center" wrapText="1"/>
    </xf>
    <xf numFmtId="0" fontId="89" fillId="51" borderId="0" xfId="62" applyFont="1" applyFill="1" applyAlignment="1">
      <alignment horizontal="left" vertical="center" wrapText="1" indent="1"/>
    </xf>
    <xf numFmtId="0" fontId="88" fillId="51" borderId="0" xfId="62" applyFont="1" applyFill="1" applyAlignment="1">
      <alignment horizontal="left" vertical="center" wrapText="1" indent="1"/>
    </xf>
    <xf numFmtId="0" fontId="88" fillId="27" borderId="0" xfId="62" applyFont="1" applyFill="1" applyAlignment="1">
      <alignment horizontal="right" vertical="center" wrapText="1" indent="1"/>
    </xf>
    <xf numFmtId="0" fontId="34" fillId="26" borderId="0" xfId="62" applyFont="1" applyFill="1"/>
    <xf numFmtId="3" fontId="90" fillId="26" borderId="0" xfId="1" applyNumberFormat="1" applyFont="1" applyFill="1" applyAlignment="1">
      <alignment horizontal="left"/>
    </xf>
    <xf numFmtId="3" fontId="91" fillId="26" borderId="0" xfId="1" applyNumberFormat="1" applyFont="1" applyFill="1" applyAlignment="1">
      <alignment horizontal="left"/>
    </xf>
    <xf numFmtId="3" fontId="90" fillId="26" borderId="0" xfId="1" applyNumberFormat="1" applyFont="1" applyFill="1" applyAlignment="1">
      <alignment horizontal="left" wrapText="1"/>
    </xf>
    <xf numFmtId="0" fontId="4" fillId="26" borderId="0" xfId="62" quotePrefix="1" applyFill="1"/>
    <xf numFmtId="3" fontId="89" fillId="27" borderId="0" xfId="62" applyNumberFormat="1" applyFont="1" applyFill="1" applyAlignment="1">
      <alignment horizontal="right" vertical="center" wrapText="1" indent="1"/>
    </xf>
    <xf numFmtId="181" fontId="50" fillId="27" borderId="0" xfId="79" applyNumberFormat="1" applyFont="1" applyFill="1" applyBorder="1" applyAlignment="1">
      <alignment horizontal="right"/>
    </xf>
    <xf numFmtId="179" fontId="50" fillId="29" borderId="0" xfId="34" applyNumberFormat="1" applyFont="1" applyFill="1" applyBorder="1" applyAlignment="1">
      <alignment vertical="center"/>
    </xf>
    <xf numFmtId="181" fontId="51" fillId="26" borderId="0" xfId="79" applyNumberFormat="1" applyFont="1" applyFill="1" applyBorder="1" applyAlignment="1">
      <alignment horizontal="right"/>
    </xf>
    <xf numFmtId="181" fontId="50" fillId="26" borderId="0" xfId="79" applyNumberFormat="1" applyFont="1" applyFill="1" applyBorder="1" applyAlignment="1">
      <alignment horizontal="right"/>
    </xf>
    <xf numFmtId="0" fontId="88" fillId="26" borderId="0" xfId="62" applyFont="1" applyFill="1" applyAlignment="1">
      <alignment horizontal="right" vertical="center" wrapText="1" indent="1"/>
    </xf>
    <xf numFmtId="0" fontId="88" fillId="26" borderId="0" xfId="62" applyFont="1" applyFill="1" applyAlignment="1">
      <alignment horizontal="right" vertical="center" wrapText="1"/>
    </xf>
    <xf numFmtId="0" fontId="94" fillId="28" borderId="0" xfId="62" applyFont="1" applyFill="1" applyAlignment="1">
      <alignment horizontal="right" vertical="center" wrapText="1"/>
    </xf>
    <xf numFmtId="0" fontId="94" fillId="28" borderId="0" xfId="62" applyFont="1" applyFill="1" applyAlignment="1">
      <alignment horizontal="justify" vertical="center" wrapText="1"/>
    </xf>
    <xf numFmtId="0" fontId="94" fillId="51" borderId="0" xfId="62" applyFont="1" applyFill="1" applyAlignment="1">
      <alignment vertical="center" wrapText="1"/>
    </xf>
    <xf numFmtId="0" fontId="95" fillId="51" borderId="0" xfId="62" applyFont="1" applyFill="1" applyAlignment="1">
      <alignment horizontal="left" vertical="center" wrapText="1" indent="1"/>
    </xf>
    <xf numFmtId="0" fontId="94" fillId="51" borderId="0" xfId="62" applyFont="1" applyFill="1" applyAlignment="1">
      <alignment horizontal="left" vertical="center" wrapText="1" indent="1"/>
    </xf>
    <xf numFmtId="0" fontId="94" fillId="29" borderId="0" xfId="62" applyFont="1" applyFill="1" applyAlignment="1">
      <alignment vertical="center" wrapText="1"/>
    </xf>
    <xf numFmtId="0" fontId="12" fillId="26" borderId="0" xfId="0" applyFont="1" applyFill="1" applyAlignment="1">
      <alignment horizontal="left" vertical="center"/>
    </xf>
    <xf numFmtId="3" fontId="92" fillId="26" borderId="0" xfId="115" applyNumberFormat="1" applyFont="1" applyFill="1"/>
    <xf numFmtId="3" fontId="1" fillId="26" borderId="0" xfId="115" applyNumberFormat="1" applyFill="1"/>
    <xf numFmtId="3" fontId="93" fillId="26" borderId="0" xfId="115" applyNumberFormat="1" applyFont="1" applyFill="1"/>
    <xf numFmtId="0" fontId="43" fillId="23" borderId="0" xfId="34" applyFont="1" applyFill="1" applyAlignment="1">
      <alignment vertical="center" wrapText="1"/>
    </xf>
    <xf numFmtId="0" fontId="34" fillId="28" borderId="0" xfId="86" applyFont="1" applyFill="1" applyAlignment="1">
      <alignment wrapText="1"/>
    </xf>
    <xf numFmtId="0" fontId="67" fillId="28" borderId="0" xfId="86" applyFont="1" applyFill="1" applyAlignment="1">
      <alignment horizontal="right" wrapText="1"/>
    </xf>
    <xf numFmtId="0" fontId="67" fillId="26" borderId="0" xfId="86" applyFont="1" applyFill="1" applyAlignment="1">
      <alignment horizontal="right" wrapText="1"/>
    </xf>
    <xf numFmtId="0" fontId="34" fillId="26" borderId="0" xfId="86" applyFont="1" applyFill="1" applyAlignment="1">
      <alignment wrapText="1"/>
    </xf>
    <xf numFmtId="0" fontId="34" fillId="27" borderId="0" xfId="86" applyFont="1" applyFill="1" applyAlignment="1">
      <alignment horizontal="right" wrapText="1"/>
    </xf>
    <xf numFmtId="0" fontId="34" fillId="26" borderId="0" xfId="86" applyFont="1" applyFill="1" applyAlignment="1">
      <alignment horizontal="right" wrapText="1"/>
    </xf>
    <xf numFmtId="0" fontId="57" fillId="26" borderId="0" xfId="86" applyFont="1" applyFill="1" applyAlignment="1">
      <alignment vertical="center" wrapText="1"/>
    </xf>
    <xf numFmtId="179" fontId="50" fillId="27" borderId="0" xfId="86" applyNumberFormat="1" applyFont="1" applyFill="1" applyAlignment="1">
      <alignment horizontal="right" wrapText="1"/>
    </xf>
    <xf numFmtId="179" fontId="50" fillId="26" borderId="0" xfId="86" applyNumberFormat="1" applyFont="1" applyFill="1" applyAlignment="1">
      <alignment horizontal="right" wrapText="1"/>
    </xf>
    <xf numFmtId="0" fontId="51" fillId="23" borderId="0" xfId="86" applyFont="1" applyFill="1" applyAlignment="1">
      <alignment vertical="center" wrapText="1"/>
    </xf>
    <xf numFmtId="179" fontId="51" fillId="27" borderId="0" xfId="86" applyNumberFormat="1" applyFont="1" applyFill="1" applyAlignment="1">
      <alignment horizontal="right" wrapText="1"/>
    </xf>
    <xf numFmtId="179" fontId="51" fillId="26" borderId="0" xfId="86" applyNumberFormat="1" applyFont="1" applyFill="1" applyAlignment="1">
      <alignment horizontal="right" wrapText="1"/>
    </xf>
    <xf numFmtId="0" fontId="51" fillId="23" borderId="0" xfId="86" applyFont="1" applyFill="1" applyAlignment="1">
      <alignment wrapText="1"/>
    </xf>
    <xf numFmtId="179" fontId="51" fillId="27" borderId="0" xfId="86" quotePrefix="1" applyNumberFormat="1" applyFont="1" applyFill="1" applyAlignment="1">
      <alignment horizontal="right" wrapText="1"/>
    </xf>
    <xf numFmtId="0" fontId="34" fillId="0" borderId="0" xfId="86" applyFont="1" applyAlignment="1">
      <alignment wrapText="1"/>
    </xf>
    <xf numFmtId="0" fontId="67" fillId="0" borderId="0" xfId="86" applyFont="1" applyAlignment="1">
      <alignment horizontal="right" wrapText="1"/>
    </xf>
    <xf numFmtId="0" fontId="34" fillId="0" borderId="0" xfId="86" applyFont="1" applyAlignment="1">
      <alignment horizontal="right" wrapText="1"/>
    </xf>
    <xf numFmtId="0" fontId="57" fillId="0" borderId="0" xfId="86" applyFont="1" applyAlignment="1">
      <alignment vertical="center" wrapText="1"/>
    </xf>
    <xf numFmtId="179" fontId="50" fillId="0" borderId="0" xfId="86" applyNumberFormat="1" applyFont="1" applyAlignment="1">
      <alignment horizontal="right" wrapText="1"/>
    </xf>
    <xf numFmtId="179" fontId="4" fillId="26" borderId="0" xfId="86" applyNumberFormat="1" applyFill="1" applyAlignment="1">
      <alignment horizontal="right" wrapText="1"/>
    </xf>
    <xf numFmtId="0" fontId="51" fillId="0" borderId="0" xfId="86" applyFont="1" applyAlignment="1">
      <alignment vertical="center" wrapText="1"/>
    </xf>
    <xf numFmtId="179" fontId="51" fillId="0" borderId="0" xfId="86" applyNumberFormat="1" applyFont="1" applyAlignment="1">
      <alignment horizontal="right" wrapText="1"/>
    </xf>
    <xf numFmtId="0" fontId="57" fillId="29" borderId="0" xfId="86" applyFont="1" applyFill="1" applyAlignment="1">
      <alignment vertical="center" wrapText="1"/>
    </xf>
    <xf numFmtId="179" fontId="50" fillId="29" borderId="0" xfId="86" applyNumberFormat="1" applyFont="1" applyFill="1" applyAlignment="1">
      <alignment horizontal="right" vertical="center" wrapText="1"/>
    </xf>
    <xf numFmtId="179" fontId="50" fillId="26" borderId="0" xfId="86" applyNumberFormat="1" applyFont="1" applyFill="1" applyAlignment="1">
      <alignment horizontal="right" vertical="center" wrapText="1"/>
    </xf>
    <xf numFmtId="179" fontId="50" fillId="0" borderId="0" xfId="86" applyNumberFormat="1" applyFont="1" applyAlignment="1">
      <alignment horizontal="right" vertical="center" wrapText="1"/>
    </xf>
    <xf numFmtId="0" fontId="4" fillId="0" borderId="0" xfId="86" applyAlignment="1">
      <alignment vertical="center"/>
    </xf>
    <xf numFmtId="0" fontId="4" fillId="26" borderId="0" xfId="86" applyFill="1" applyAlignment="1">
      <alignment vertical="center"/>
    </xf>
    <xf numFmtId="182" fontId="4" fillId="23" borderId="0" xfId="86" applyNumberFormat="1" applyFill="1"/>
    <xf numFmtId="0" fontId="71" fillId="23" borderId="0" xfId="85" applyFont="1" applyFill="1"/>
    <xf numFmtId="179" fontId="4" fillId="0" borderId="0" xfId="86" applyNumberFormat="1" applyAlignment="1">
      <alignment horizontal="right" wrapText="1"/>
    </xf>
    <xf numFmtId="0" fontId="58" fillId="0" borderId="0" xfId="0" applyFont="1" applyAlignment="1">
      <alignment horizontal="left" vertical="center"/>
    </xf>
    <xf numFmtId="0" fontId="4" fillId="0" borderId="0" xfId="86"/>
    <xf numFmtId="0" fontId="4" fillId="0" borderId="0" xfId="34" applyFont="1" applyFill="1" applyAlignment="1">
      <alignment vertical="top" wrapText="1"/>
    </xf>
    <xf numFmtId="0" fontId="4" fillId="0" borderId="0" xfId="34" applyFont="1" applyFill="1" applyAlignment="1">
      <alignment vertical="top"/>
    </xf>
    <xf numFmtId="0" fontId="4" fillId="26" borderId="0" xfId="34" applyFont="1" applyFill="1" applyAlignment="1">
      <alignment horizontal="left" vertical="center" wrapText="1"/>
    </xf>
    <xf numFmtId="0" fontId="12" fillId="26" borderId="0" xfId="0" applyFont="1" applyFill="1" applyAlignment="1">
      <alignment horizontal="left" vertical="center"/>
    </xf>
    <xf numFmtId="0" fontId="12" fillId="26" borderId="0" xfId="0" applyFont="1" applyFill="1" applyAlignment="1">
      <alignment horizontal="left" vertical="center" wrapText="1"/>
    </xf>
    <xf numFmtId="0" fontId="12" fillId="0" borderId="0" xfId="62" applyFont="1" applyAlignment="1">
      <alignment horizontal="left" vertical="center"/>
    </xf>
    <xf numFmtId="0" fontId="34" fillId="29" borderId="0" xfId="80" applyFont="1" applyFill="1" applyAlignment="1" applyProtection="1">
      <alignment horizontal="left" vertical="center" wrapText="1"/>
      <protection locked="0"/>
    </xf>
    <xf numFmtId="0" fontId="43" fillId="23" borderId="0" xfId="34" applyFont="1" applyFill="1" applyAlignment="1">
      <alignment horizontal="left" vertical="center" wrapText="1"/>
    </xf>
    <xf numFmtId="0" fontId="34" fillId="28" borderId="0" xfId="80" applyFont="1" applyFill="1" applyAlignment="1" applyProtection="1">
      <alignment horizontal="center" vertical="center" wrapText="1"/>
      <protection locked="0"/>
    </xf>
    <xf numFmtId="0" fontId="0" fillId="0" borderId="0" xfId="0" applyAlignment="1">
      <alignment horizontal="center" vertical="center" wrapText="1"/>
    </xf>
    <xf numFmtId="0" fontId="4" fillId="26" borderId="0" xfId="80" applyFill="1" applyAlignment="1" applyProtection="1">
      <alignment horizontal="left" vertical="center" wrapText="1"/>
      <protection locked="0"/>
    </xf>
    <xf numFmtId="0" fontId="12" fillId="23" borderId="0" xfId="80" applyFont="1" applyFill="1" applyAlignment="1" applyProtection="1">
      <alignment horizontal="left" vertical="center" wrapText="1"/>
      <protection locked="0"/>
    </xf>
    <xf numFmtId="167" fontId="34" fillId="28" borderId="0" xfId="80" applyNumberFormat="1" applyFont="1" applyFill="1" applyAlignment="1" applyProtection="1">
      <alignment horizontal="left" vertical="center" wrapText="1"/>
      <protection locked="0"/>
    </xf>
    <xf numFmtId="0" fontId="62" fillId="26" borderId="0" xfId="80" applyFont="1" applyFill="1" applyAlignment="1" applyProtection="1">
      <alignment horizontal="left" vertical="center" wrapText="1"/>
      <protection locked="0"/>
    </xf>
    <xf numFmtId="0" fontId="11" fillId="0" borderId="0" xfId="34" quotePrefix="1" applyFont="1" applyFill="1" applyAlignment="1">
      <alignment horizontal="left" vertical="top" wrapText="1"/>
    </xf>
    <xf numFmtId="17" fontId="34" fillId="28" borderId="0" xfId="34" quotePrefix="1" applyNumberFormat="1" applyFont="1" applyFill="1" applyBorder="1" applyAlignment="1">
      <alignment horizontal="right" vertical="center" wrapText="1"/>
    </xf>
    <xf numFmtId="17" fontId="34" fillId="28" borderId="10" xfId="34" quotePrefix="1" applyNumberFormat="1" applyFont="1" applyFill="1" applyBorder="1" applyAlignment="1">
      <alignment horizontal="right" vertical="center" wrapText="1"/>
    </xf>
    <xf numFmtId="0" fontId="4" fillId="0" borderId="0" xfId="34" applyFont="1" applyFill="1" applyAlignment="1">
      <alignment vertical="top" wrapText="1"/>
    </xf>
    <xf numFmtId="0" fontId="0" fillId="0" borderId="0" xfId="0" applyAlignment="1">
      <alignment vertical="top" wrapText="1"/>
    </xf>
    <xf numFmtId="0" fontId="43" fillId="23" borderId="0" xfId="34" applyFont="1" applyFill="1" applyBorder="1" applyAlignment="1">
      <alignment horizontal="left" vertical="center" wrapText="1"/>
    </xf>
    <xf numFmtId="0" fontId="4" fillId="26" borderId="0" xfId="34" applyFont="1" applyFill="1" applyAlignment="1">
      <alignment horizontal="left" vertical="center" wrapText="1"/>
    </xf>
    <xf numFmtId="0" fontId="0" fillId="0" borderId="0" xfId="0" applyAlignment="1">
      <alignment horizontal="left" vertical="center" wrapText="1"/>
    </xf>
  </cellXfs>
  <cellStyles count="119">
    <cellStyle name="%" xfId="1" xr:uid="{00000000-0005-0000-0000-000000000000}"/>
    <cellStyle name="% 2" xfId="63" xr:uid="{00000000-0005-0000-0000-000001000000}"/>
    <cellStyle name="% 2 2" xfId="75" xr:uid="{00000000-0005-0000-0000-000002000000}"/>
    <cellStyle name="_Column1" xfId="2" xr:uid="{00000000-0005-0000-0000-000003000000}"/>
    <cellStyle name="_Column1 2" xfId="64" xr:uid="{00000000-0005-0000-0000-000004000000}"/>
    <cellStyle name="_Column2" xfId="3" xr:uid="{00000000-0005-0000-0000-000005000000}"/>
    <cellStyle name="_Column3" xfId="4" xr:uid="{00000000-0005-0000-0000-000006000000}"/>
    <cellStyle name="_Column4" xfId="5" xr:uid="{00000000-0005-0000-0000-000007000000}"/>
    <cellStyle name="_Column5" xfId="6" xr:uid="{00000000-0005-0000-0000-000008000000}"/>
    <cellStyle name="_Column6" xfId="7" xr:uid="{00000000-0005-0000-0000-000009000000}"/>
    <cellStyle name="_Column7" xfId="8" xr:uid="{00000000-0005-0000-0000-00000A000000}"/>
    <cellStyle name="_Data" xfId="9" xr:uid="{00000000-0005-0000-0000-00000B000000}"/>
    <cellStyle name="_Data 2" xfId="65" xr:uid="{00000000-0005-0000-0000-00000C000000}"/>
    <cellStyle name="_Header" xfId="10" xr:uid="{00000000-0005-0000-0000-00000D000000}"/>
    <cellStyle name="_Row1" xfId="11" xr:uid="{00000000-0005-0000-0000-00000E000000}"/>
    <cellStyle name="_Row1 2" xfId="66" xr:uid="{00000000-0005-0000-0000-00000F000000}"/>
    <cellStyle name="_Row2" xfId="12" xr:uid="{00000000-0005-0000-0000-000010000000}"/>
    <cellStyle name="_Row3" xfId="13" xr:uid="{00000000-0005-0000-0000-000011000000}"/>
    <cellStyle name="_Row4" xfId="14" xr:uid="{00000000-0005-0000-0000-000012000000}"/>
    <cellStyle name="_Row5" xfId="15" xr:uid="{00000000-0005-0000-0000-000013000000}"/>
    <cellStyle name="_Row6" xfId="16" xr:uid="{00000000-0005-0000-0000-000014000000}"/>
    <cellStyle name="_Row7" xfId="17" xr:uid="{00000000-0005-0000-0000-000015000000}"/>
    <cellStyle name="20 % - Accent1" xfId="88" builtinId="30" customBuiltin="1"/>
    <cellStyle name="20 % - Accent2" xfId="89" builtinId="34" customBuiltin="1"/>
    <cellStyle name="20 % - Accent3" xfId="90" builtinId="38" customBuiltin="1"/>
    <cellStyle name="20 % - Accent4" xfId="91" builtinId="42" customBuiltin="1"/>
    <cellStyle name="20 % - Accent5" xfId="92" builtinId="46" customBuiltin="1"/>
    <cellStyle name="20 % - Accent6" xfId="93" builtinId="50" customBuiltin="1"/>
    <cellStyle name="40 % - Accent1" xfId="94" builtinId="31" customBuiltin="1"/>
    <cellStyle name="40 % - Accent2" xfId="95" builtinId="35" customBuiltin="1"/>
    <cellStyle name="40 % - Accent3" xfId="96" builtinId="39" customBuiltin="1"/>
    <cellStyle name="40 % - Accent4" xfId="97" builtinId="43" customBuiltin="1"/>
    <cellStyle name="40 % - Accent5" xfId="98" builtinId="47" customBuiltin="1"/>
    <cellStyle name="40 % - Accent6" xfId="99" builtinId="51" customBuiltin="1"/>
    <cellStyle name="49" xfId="100" xr:uid="{00000000-0005-0000-0000-000022000000}"/>
    <cellStyle name="60 % - Accent1" xfId="101" builtinId="32" customBuiltin="1"/>
    <cellStyle name="60 % - Accent2" xfId="102" builtinId="36" customBuiltin="1"/>
    <cellStyle name="60 % - Accent3" xfId="103" builtinId="40" customBuiltin="1"/>
    <cellStyle name="60 % - Accent4" xfId="104" builtinId="44" customBuiltin="1"/>
    <cellStyle name="60 % - Accent5" xfId="105" builtinId="48" customBuiltin="1"/>
    <cellStyle name="60 % - Accent6" xfId="106" builtinId="52" customBuiltin="1"/>
    <cellStyle name="Accent1" xfId="18" builtinId="29" customBuiltin="1"/>
    <cellStyle name="Accent2" xfId="19" builtinId="33" customBuiltin="1"/>
    <cellStyle name="Accent3" xfId="20" builtinId="37" customBuiltin="1"/>
    <cellStyle name="Accent4" xfId="21" builtinId="41" customBuiltin="1"/>
    <cellStyle name="Accent5" xfId="22" builtinId="45" customBuiltin="1"/>
    <cellStyle name="Accent6" xfId="23" builtinId="49" customBuiltin="1"/>
    <cellStyle name="Avertissement" xfId="114" builtinId="11" customBuiltin="1"/>
    <cellStyle name="Bad" xfId="27" xr:uid="{00000000-0005-0000-0000-000030000000}"/>
    <cellStyle name="Besuchter Hyperlink" xfId="24" xr:uid="{00000000-0005-0000-0000-000031000000}"/>
    <cellStyle name="Calcul" xfId="107" builtinId="22" customBuiltin="1"/>
    <cellStyle name="Cellule liée" xfId="112" builtinId="24" customBuiltin="1"/>
    <cellStyle name="Check Cell" xfId="58" xr:uid="{00000000-0005-0000-0000-000034000000}"/>
    <cellStyle name="Comma" xfId="78" xr:uid="{00000000-0005-0000-0000-000035000000}"/>
    <cellStyle name="Comma [0]" xfId="108" xr:uid="{00000000-0005-0000-0000-000036000000}"/>
    <cellStyle name="Comma_forecast Q4 cout de restructuring CT  LT" xfId="74" xr:uid="{00000000-0005-0000-0000-000037000000}"/>
    <cellStyle name="Commentaire 2" xfId="67" xr:uid="{00000000-0005-0000-0000-000039000000}"/>
    <cellStyle name="Commentaire 2 2" xfId="76" xr:uid="{00000000-0005-0000-0000-00003A000000}"/>
    <cellStyle name="Currency" xfId="109" xr:uid="{00000000-0005-0000-0000-00003B000000}"/>
    <cellStyle name="Currency [0]" xfId="110" xr:uid="{00000000-0005-0000-0000-00003C000000}"/>
    <cellStyle name="Dezimal [0]_Abbreviations" xfId="25" xr:uid="{00000000-0005-0000-0000-00003D000000}"/>
    <cellStyle name="Dezimal_Abbreviations" xfId="26" xr:uid="{00000000-0005-0000-0000-00003E000000}"/>
    <cellStyle name="Entrée" xfId="111" builtinId="20" customBuiltin="1"/>
    <cellStyle name="Explanatory Text" xfId="51" xr:uid="{00000000-0005-0000-0000-000040000000}"/>
    <cellStyle name="Good" xfId="48" xr:uid="{00000000-0005-0000-0000-000041000000}"/>
    <cellStyle name="Heading 1" xfId="53" xr:uid="{00000000-0005-0000-0000-000042000000}"/>
    <cellStyle name="Heading 2" xfId="54" xr:uid="{00000000-0005-0000-0000-000043000000}"/>
    <cellStyle name="Heading 3" xfId="55" xr:uid="{00000000-0005-0000-0000-000044000000}"/>
    <cellStyle name="Heading 4" xfId="56" xr:uid="{00000000-0005-0000-0000-000045000000}"/>
    <cellStyle name="KPMG Heading 1" xfId="28" xr:uid="{00000000-0005-0000-0000-000046000000}"/>
    <cellStyle name="KPMG Heading 1 2" xfId="68" xr:uid="{00000000-0005-0000-0000-000047000000}"/>
    <cellStyle name="KPMG Heading 2" xfId="29" xr:uid="{00000000-0005-0000-0000-000048000000}"/>
    <cellStyle name="KPMG Heading 2 2" xfId="69" xr:uid="{00000000-0005-0000-0000-000049000000}"/>
    <cellStyle name="KPMG Heading 3" xfId="30" xr:uid="{00000000-0005-0000-0000-00004A000000}"/>
    <cellStyle name="KPMG Heading 3 2" xfId="70" xr:uid="{00000000-0005-0000-0000-00004B000000}"/>
    <cellStyle name="KPMG Heading 4" xfId="31" xr:uid="{00000000-0005-0000-0000-00004C000000}"/>
    <cellStyle name="KPMG Heading 4 2" xfId="71" xr:uid="{00000000-0005-0000-0000-00004D000000}"/>
    <cellStyle name="KPMG Normal" xfId="32" xr:uid="{00000000-0005-0000-0000-00004E000000}"/>
    <cellStyle name="KPMG Normal Text" xfId="33" xr:uid="{00000000-0005-0000-0000-00004F000000}"/>
    <cellStyle name="Microsoft Excel found an error in the formula you entered. Do you want to accept the correction proposed below?_x000a__x000a_|_x000a__x000a_• To accept the correction, click Yes._x000a_• To close this message and correct the formula yourself, click No." xfId="34" xr:uid="{00000000-0005-0000-0000-000050000000}"/>
    <cellStyle name="Microsoft Excel found an error in the formula you entered. Do you want to accept the correction proposed below?_x000a__x000a_|_x000a__x000a_• To accept the correction, click Yes._x000a_• To close this message and correct the formula yourself, click No. 2" xfId="117" xr:uid="{00000000-0005-0000-0000-000051000000}"/>
    <cellStyle name="Monétaire 2" xfId="83" xr:uid="{00000000-0005-0000-0000-000052000000}"/>
    <cellStyle name="Neutral" xfId="35" xr:uid="{00000000-0005-0000-0000-000053000000}"/>
    <cellStyle name="Non défini" xfId="36" xr:uid="{00000000-0005-0000-0000-000054000000}"/>
    <cellStyle name="Normal" xfId="0" builtinId="0"/>
    <cellStyle name="Normal 2" xfId="62" xr:uid="{00000000-0005-0000-0000-000056000000}"/>
    <cellStyle name="Normal 2 2" xfId="118" xr:uid="{00000000-0005-0000-0000-000057000000}"/>
    <cellStyle name="Normal 3" xfId="79" xr:uid="{00000000-0005-0000-0000-000058000000}"/>
    <cellStyle name="Normal 3 2" xfId="80" xr:uid="{00000000-0005-0000-0000-000059000000}"/>
    <cellStyle name="Normal 4" xfId="115" xr:uid="{00000000-0005-0000-0000-00005A000000}"/>
    <cellStyle name="Normal 7" xfId="116" xr:uid="{00000000-0005-0000-0000-00005B000000}"/>
    <cellStyle name="Normal_Annexe 6 EN 2" xfId="87" xr:uid="{00000000-0005-0000-0000-00005C000000}"/>
    <cellStyle name="Normal_Balance sheet - P&amp;L dec 2011 2 2" xfId="85" xr:uid="{00000000-0005-0000-0000-00005D000000}"/>
    <cellStyle name="Normal_Q2 2007 PnL-TFT-BS_v4" xfId="37" xr:uid="{00000000-0005-0000-0000-00005E000000}"/>
    <cellStyle name="Normal_Q2 2007 PnL-TFT-BS_v4 2 2" xfId="81" xr:uid="{00000000-0005-0000-0000-00005F000000}"/>
    <cellStyle name="Normal_TFT communiqué" xfId="86" xr:uid="{00000000-0005-0000-0000-000060000000}"/>
    <cellStyle name="Note" xfId="113" builtinId="10" customBuiltin="1"/>
    <cellStyle name="Output" xfId="49" xr:uid="{00000000-0005-0000-0000-000061000000}"/>
    <cellStyle name="Percent" xfId="61" xr:uid="{00000000-0005-0000-0000-000062000000}"/>
    <cellStyle name="Pourcentage 2" xfId="73" xr:uid="{00000000-0005-0000-0000-000063000000}"/>
    <cellStyle name="Pourcentage 2 2" xfId="77" xr:uid="{00000000-0005-0000-0000-000064000000}"/>
    <cellStyle name="Pourcentage 3" xfId="84" xr:uid="{00000000-0005-0000-0000-000065000000}"/>
    <cellStyle name="Pourcentage 3 2" xfId="82" xr:uid="{00000000-0005-0000-0000-000066000000}"/>
    <cellStyle name="SAPBEXaggData" xfId="38" xr:uid="{00000000-0005-0000-0000-000067000000}"/>
    <cellStyle name="SAPBEXaggItem" xfId="39" xr:uid="{00000000-0005-0000-0000-000068000000}"/>
    <cellStyle name="SAPBEXchaText" xfId="40" xr:uid="{00000000-0005-0000-0000-000069000000}"/>
    <cellStyle name="SAPBEXfilterDrill" xfId="41" xr:uid="{00000000-0005-0000-0000-00006A000000}"/>
    <cellStyle name="SAPBEXfilterItem" xfId="42" xr:uid="{00000000-0005-0000-0000-00006B000000}"/>
    <cellStyle name="SAPBEXheaderItem" xfId="43" xr:uid="{00000000-0005-0000-0000-00006C000000}"/>
    <cellStyle name="SAPBEXheaderText" xfId="44" xr:uid="{00000000-0005-0000-0000-00006D000000}"/>
    <cellStyle name="SAPBEXstdData" xfId="45" xr:uid="{00000000-0005-0000-0000-00006E000000}"/>
    <cellStyle name="SAPBEXstdItem" xfId="46" xr:uid="{00000000-0005-0000-0000-00006F000000}"/>
    <cellStyle name="SAPBEXtitle" xfId="47" xr:uid="{00000000-0005-0000-0000-000070000000}"/>
    <cellStyle name="Style 1" xfId="50" xr:uid="{00000000-0005-0000-0000-000071000000}"/>
    <cellStyle name="Style 1 2" xfId="72" xr:uid="{00000000-0005-0000-0000-000072000000}"/>
    <cellStyle name="Title" xfId="52" xr:uid="{00000000-0005-0000-0000-000073000000}"/>
    <cellStyle name="Total" xfId="57" builtinId="25" customBuiltin="1"/>
    <cellStyle name="Währung [0]_Abbreviations" xfId="59" xr:uid="{00000000-0005-0000-0000-000075000000}"/>
    <cellStyle name="Währung_Abbreviations" xfId="60" xr:uid="{00000000-0005-0000-0000-00007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1F1F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444492"/>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4E0AE"/>
      <color rgb="FFEFE5D2"/>
      <color rgb="FFCDD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soph\2004.12\Palier%20Aventis\Goodwill%203rd%20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Consoph\2004.12\Palier%20Aventis\Goodwill%203rd%20draf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esorerie\R&#233;sultat%20de%20Change\Position%20de%20change\2009\0809\Sous_Jacent\ENGA_H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Tresorerie\R&#233;sultat%20de%20Change\Position%20de%20change\2009\0809\Sous_Jacent\ENGA_H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Marches\Fixing\change\Fix2004\Fixquotidien\Fixquotidien08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j\Desktop\Karla%20JOULAIN\MISSIONS\SANOFI\SANOFI%202003\05%20-%20IFC%20SANOFI%202003\SFAS\SFAS%20RD\SFAS_132_01-D&#233;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Users\kj\Desktop\Karla%20JOULAIN\MISSIONS\SANOFI\SANOFI%202003\05%20-%20IFC%20SANOFI%202003\SFAS\SFAS%20RD\SFAS_132_01-D&#233;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iasseExcel\RecepLiasseExcel\Re&#231;uExcel\conso\S4014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LiasseExcel\RecepLiasseExcel\Re&#231;uExcel\conso\S4014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JLR\2005\Juin%202005\EPS%20IFRS%20juin%202005%20(dilu&#23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j\Desktop\Karla%20JOULAIN\MISSIONS\SANOFI\SANOFI%202003\05%20-%20IFC%20SANOFI%202003\SFAS\SFAS%20IFC%202002%20R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Users\kj\Desktop\Karla%20JOULAIN\MISSIONS\SANOFI\SANOFI%202003\05%20-%20IFC%20SANOFI%202003\SFAS\SFAS%20IFC%202002%20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nsoph\2005.06\R-%20Brochures\R2-%20Brochure%20IFRS\Notes%20A%20Schaeffer\3-%20TFT\3.1%20-%20Notes%20aux%20Etats%20Financiers\2004.12\Hierarchie%20Acces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Y:\Consoph\2005.06\R-%20Brochures\R2-%20Brochure%20IFRS\Notes%20A%20Schaeffer\3-%20TFT\3.1%20-%20Notes%20aux%20Etats%20Financiers\2004.12\Hierarchie%20Acce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onsoph\2005.06\R-%20Brochures\R2-%20Brochure%20IFRS\Notes%20A%20Schaeffer\3-%20TFT\3.1%20-%20Notes%20aux%20Etats%20Financiers\2004.06\Hierarchie%20Acc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Consoph\2005.06\R-%20Brochures\R2-%20Brochure%20IFRS\Notes%20A%20Schaeffer\3-%20TFT\3.1%20-%20Notes%20aux%20Etats%20Financiers\2004.06\Hierarchie%20Acces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itaires"/>
      <sheetName val="Minoritaires (IFRS)"/>
      <sheetName val="GW 20 août"/>
      <sheetName val="GW 20 août (IFRS)"/>
      <sheetName val="GW fusion"/>
      <sheetName val="GW fusion (IFRS)"/>
      <sheetName val="GW Hoechst"/>
      <sheetName val="Ventilation GW 2004"/>
      <sheetName val="Ventilation GW 2004 (après cor)"/>
      <sheetName val="Ventilation GW 2004 (IFRS)"/>
      <sheetName val="Amortissement GW (2003)"/>
      <sheetName val="IPRD"/>
      <sheetName val="IPRD SME (IFRS)"/>
      <sheetName val="Ecriture"/>
      <sheetName val="Ecriture (2)"/>
      <sheetName val="Ecriture (3)"/>
      <sheetName val="Ecriture IFRS"/>
      <sheetName val="Ecriture IFRS (2)"/>
      <sheetName val="Ecriture IFRS (3)"/>
      <sheetName val="Ecriture IFRS (4)"/>
      <sheetName val="Ecriture IFRS (5)"/>
      <sheetName val="Ecriture IFRS (6)"/>
      <sheetName val="Ecriture IFRS (7)"/>
      <sheetName val="Ecriture IFRS (8)"/>
      <sheetName val="Ecriture IFRS (9)"/>
      <sheetName val="Ecriture IFRS (10)"/>
      <sheetName val="Ecriture IFRS (11)"/>
      <sheetName val="Ecriture IFRS (12)"/>
      <sheetName val="Ecriture IFRS (13)"/>
      <sheetName val="Ecriture IFRS (14)"/>
      <sheetName val="Ecriture IFRS (15)"/>
      <sheetName val="Ecriture IFRS (16)"/>
      <sheetName val="Ecriture IFRS (17)"/>
      <sheetName val="Ecriture IFRS (18)"/>
      <sheetName val="Ecriture IFRS (19)"/>
      <sheetName val="Ecriture IFRS (20)"/>
      <sheetName val="Ecriture IFRS (21)"/>
      <sheetName val="Ecriture IFRS (22)"/>
      <sheetName val="Ecriture IFRS (23)"/>
      <sheetName val="Ecriture IFRS (24)"/>
      <sheetName val="Ecriture IFRS (33)"/>
      <sheetName val="Ecriture IFRS (34)"/>
      <sheetName val="Ecriture IFRS (35)"/>
      <sheetName val="Ecriture IFRS (25)"/>
      <sheetName val="Ecriture IFRS (26)"/>
      <sheetName val="Ecriture IFRS (27)"/>
      <sheetName val="Ecriture IFRS (28)"/>
      <sheetName val="Ecriture IFRS (29)"/>
      <sheetName val="Ecriture IFRS (30)"/>
      <sheetName val="Ecriture IFRS (31)"/>
      <sheetName val="Ecriture IFRS (32)"/>
      <sheetName val="Ecriture IFRS (36)"/>
      <sheetName val="Ecriture IFRS (37)"/>
      <sheetName val="Ecriture IFRS (38)"/>
    </sheetNames>
    <sheetDataSet>
      <sheetData sheetId="0"/>
      <sheetData sheetId="1"/>
      <sheetData sheetId="2"/>
      <sheetData sheetId="3"/>
      <sheetData sheetId="4"/>
      <sheetData sheetId="5"/>
      <sheetData sheetId="6"/>
      <sheetData sheetId="7">
        <row r="12">
          <cell r="J12">
            <v>1.2759400000000001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itaires"/>
      <sheetName val="Minoritaires (IFRS)"/>
      <sheetName val="GW 20 août"/>
      <sheetName val="GW 20 août (IFRS)"/>
      <sheetName val="GW fusion"/>
      <sheetName val="GW fusion (IFRS)"/>
      <sheetName val="GW Hoechst"/>
      <sheetName val="Ventilation GW 2004"/>
      <sheetName val="Ventilation GW 2004 (après cor)"/>
      <sheetName val="Ventilation GW 2004 (IFRS)"/>
      <sheetName val="Amortissement GW (2003)"/>
      <sheetName val="IPRD"/>
      <sheetName val="IPRD SME (IFRS)"/>
      <sheetName val="Ecriture"/>
      <sheetName val="Ecriture (2)"/>
      <sheetName val="Ecriture (3)"/>
      <sheetName val="Ecriture IFRS"/>
      <sheetName val="Ecriture IFRS (2)"/>
      <sheetName val="Ecriture IFRS (3)"/>
      <sheetName val="Ecriture IFRS (4)"/>
      <sheetName val="Ecriture IFRS (5)"/>
      <sheetName val="Ecriture IFRS (6)"/>
      <sheetName val="Ecriture IFRS (7)"/>
      <sheetName val="Ecriture IFRS (8)"/>
      <sheetName val="Ecriture IFRS (9)"/>
      <sheetName val="Ecriture IFRS (10)"/>
      <sheetName val="Ecriture IFRS (11)"/>
      <sheetName val="Ecriture IFRS (12)"/>
      <sheetName val="Ecriture IFRS (13)"/>
      <sheetName val="Ecriture IFRS (14)"/>
      <sheetName val="Ecriture IFRS (15)"/>
      <sheetName val="Ecriture IFRS (16)"/>
      <sheetName val="Ecriture IFRS (17)"/>
      <sheetName val="Ecriture IFRS (18)"/>
      <sheetName val="Ecriture IFRS (19)"/>
      <sheetName val="Ecriture IFRS (20)"/>
      <sheetName val="Ecriture IFRS (21)"/>
      <sheetName val="Ecriture IFRS (22)"/>
      <sheetName val="Ecriture IFRS (23)"/>
      <sheetName val="Ecriture IFRS (24)"/>
      <sheetName val="Ecriture IFRS (33)"/>
      <sheetName val="Ecriture IFRS (34)"/>
      <sheetName val="Ecriture IFRS (35)"/>
      <sheetName val="Ecriture IFRS (25)"/>
      <sheetName val="Ecriture IFRS (26)"/>
      <sheetName val="Ecriture IFRS (27)"/>
      <sheetName val="Ecriture IFRS (28)"/>
      <sheetName val="Ecriture IFRS (29)"/>
      <sheetName val="Ecriture IFRS (30)"/>
      <sheetName val="Ecriture IFRS (31)"/>
      <sheetName val="Ecriture IFRS (32)"/>
      <sheetName val="Ecriture IFRS (36)"/>
      <sheetName val="Ecriture IFRS (37)"/>
      <sheetName val="Ecriture IFRS (38)"/>
    </sheetNames>
    <sheetDataSet>
      <sheetData sheetId="0"/>
      <sheetData sheetId="1"/>
      <sheetData sheetId="2"/>
      <sheetData sheetId="3"/>
      <sheetData sheetId="4"/>
      <sheetData sheetId="5"/>
      <sheetData sheetId="6"/>
      <sheetData sheetId="7">
        <row r="12">
          <cell r="J12">
            <v>1.2759400000000001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HB"/>
      <sheetName val="SAP"/>
      <sheetName val="CORRESPONDANCE"/>
    </sheetNames>
    <sheetDataSet>
      <sheetData sheetId="0"/>
      <sheetData sheetId="1"/>
      <sheetData sheetId="2">
        <row r="1">
          <cell r="A1">
            <v>80310000</v>
          </cell>
          <cell r="B1" t="str">
            <v>Options de change</v>
          </cell>
          <cell r="D1" t="str">
            <v>ENGAGEMENTS BANCAIRES OPTIONS</v>
          </cell>
          <cell r="E1" t="str">
            <v>ENGAGEMENTS HORS BILAN</v>
          </cell>
        </row>
        <row r="2">
          <cell r="A2">
            <v>80310010</v>
          </cell>
          <cell r="B2" t="str">
            <v>Options de change</v>
          </cell>
          <cell r="D2" t="str">
            <v>ENGAGEMENTS BANCAIRES OPTIONS</v>
          </cell>
          <cell r="E2" t="str">
            <v>ENGAGEMENTS HORS BILAN</v>
          </cell>
        </row>
        <row r="3">
          <cell r="A3">
            <v>80320000</v>
          </cell>
          <cell r="B3" t="str">
            <v>Options de change</v>
          </cell>
          <cell r="D3" t="str">
            <v>ENGAGEMENTS BANCAIRES OPTIONS</v>
          </cell>
          <cell r="E3" t="str">
            <v>ENGAGEMENTS HORS BILAN</v>
          </cell>
        </row>
        <row r="4">
          <cell r="A4">
            <v>80320010</v>
          </cell>
          <cell r="B4" t="str">
            <v>Options de change</v>
          </cell>
          <cell r="D4" t="str">
            <v>ENGAGEMENTS BANCAIRES OPTIONS</v>
          </cell>
          <cell r="E4" t="str">
            <v>ENGAGEMENTS HORS BILAN</v>
          </cell>
        </row>
        <row r="5">
          <cell r="A5">
            <v>80330000</v>
          </cell>
          <cell r="B5" t="str">
            <v>Options de change</v>
          </cell>
          <cell r="D5" t="str">
            <v>ENGAGEMENTS BANCAIRES OPTIONS</v>
          </cell>
          <cell r="E5" t="str">
            <v>ENGAGEMENTS HORS BILAN</v>
          </cell>
        </row>
        <row r="6">
          <cell r="A6">
            <v>80330010</v>
          </cell>
          <cell r="B6" t="str">
            <v>Options de change</v>
          </cell>
          <cell r="D6" t="str">
            <v>ENGAGEMENTS BANCAIRES OPTIONS</v>
          </cell>
          <cell r="E6" t="str">
            <v>ENGAGEMENTS HORS BILAN</v>
          </cell>
        </row>
        <row r="7">
          <cell r="A7">
            <v>80340000</v>
          </cell>
          <cell r="B7" t="str">
            <v>Options de change</v>
          </cell>
          <cell r="D7" t="str">
            <v>ENGAGEMENTS BANCAIRES OPTIONS</v>
          </cell>
          <cell r="E7" t="str">
            <v>ENGAGEMENTS HORS BILAN</v>
          </cell>
        </row>
        <row r="8">
          <cell r="A8">
            <v>80340010</v>
          </cell>
          <cell r="B8" t="str">
            <v>Options de change</v>
          </cell>
          <cell r="D8" t="str">
            <v>ENGAGEMENTS BANCAIRES OPTIONS</v>
          </cell>
          <cell r="E8" t="str">
            <v>ENGAGEMENTS HORS BILAN</v>
          </cell>
        </row>
        <row r="9">
          <cell r="A9">
            <v>80140000</v>
          </cell>
          <cell r="B9" t="str">
            <v>Ventes à terme</v>
          </cell>
          <cell r="D9" t="str">
            <v>ENGAGEMENTS BANCAIRES A TERME DE DEVISES</v>
          </cell>
          <cell r="E9" t="str">
            <v>ENGAGEMENTS HORS BILAN</v>
          </cell>
        </row>
        <row r="10">
          <cell r="A10">
            <v>80140010</v>
          </cell>
          <cell r="B10" t="str">
            <v>Ventes à terme</v>
          </cell>
          <cell r="D10" t="str">
            <v>ENGAGEMENTS BANCAIRES A TERME DE DEVISES</v>
          </cell>
          <cell r="E10" t="str">
            <v>ENGAGEMENTS HORS BILAN</v>
          </cell>
        </row>
        <row r="11">
          <cell r="A11">
            <v>80140020</v>
          </cell>
          <cell r="B11" t="str">
            <v>Ventes à terme</v>
          </cell>
          <cell r="D11" t="str">
            <v>ENGAGEMENTS BANCAIRES A TERME DE DEVISES</v>
          </cell>
          <cell r="E11" t="str">
            <v>ENGAGEMENTS HORS BILAN</v>
          </cell>
        </row>
        <row r="12">
          <cell r="A12">
            <v>80240000</v>
          </cell>
          <cell r="B12" t="str">
            <v>Achats à terme</v>
          </cell>
          <cell r="D12" t="str">
            <v>ENGAGEMENTS BANCAIRES A TERME DE DEVISES</v>
          </cell>
          <cell r="E12" t="str">
            <v>ENGAGEMENTS HORS BILAN</v>
          </cell>
        </row>
        <row r="13">
          <cell r="A13">
            <v>80240010</v>
          </cell>
          <cell r="B13" t="str">
            <v>Achats à terme</v>
          </cell>
          <cell r="D13" t="str">
            <v>ENGAGEMENTS BANCAIRES A TERME DE DEVISES</v>
          </cell>
          <cell r="E13" t="str">
            <v>ENGAGEMENTS HORS BILAN</v>
          </cell>
        </row>
        <row r="14">
          <cell r="A14">
            <v>80240020</v>
          </cell>
          <cell r="B14" t="str">
            <v>Achats à terme</v>
          </cell>
          <cell r="D14" t="str">
            <v>ENGAGEMENTS BANCAIRES A TERME DE DEVISES</v>
          </cell>
          <cell r="E14" t="str">
            <v>ENGAGEMENTS HORS BILAN</v>
          </cell>
        </row>
        <row r="15">
          <cell r="A15">
            <v>80210090</v>
          </cell>
          <cell r="B15" t="str">
            <v>Garanties export commercial</v>
          </cell>
          <cell r="D15" t="str">
            <v>ENGAGEMENTS VIS A VIS DES FILIALES DU GROUPE</v>
          </cell>
          <cell r="E15" t="str">
            <v>ENGAGEMENTS HORS BILAN</v>
          </cell>
        </row>
        <row r="16">
          <cell r="A16">
            <v>80220090</v>
          </cell>
          <cell r="B16" t="str">
            <v>Garanties export financier</v>
          </cell>
          <cell r="D16" t="str">
            <v>ENGAGEMENTS VIS A VIS DES FILIALES DU GROUPE</v>
          </cell>
          <cell r="E16" t="str">
            <v>ENGAGEMENTS HORS BILAN</v>
          </cell>
        </row>
        <row r="17">
          <cell r="A17">
            <v>80230090</v>
          </cell>
          <cell r="B17" t="str">
            <v>Garanties export financier</v>
          </cell>
          <cell r="D17" t="str">
            <v>ENGAGEMENTS VIS A VIS DES FILIALES DU GROUPE</v>
          </cell>
          <cell r="E17" t="str">
            <v>ENGAGEMENTS HORS BILAN</v>
          </cell>
        </row>
        <row r="18">
          <cell r="A18">
            <v>80110090</v>
          </cell>
          <cell r="B18" t="str">
            <v>Garanties import commercial</v>
          </cell>
          <cell r="D18" t="str">
            <v>ENGAGEMENTS VIS A VIS DES FILIALES DU GROUPE</v>
          </cell>
          <cell r="E18" t="str">
            <v>ENGAGEMENTS HORS BILAN</v>
          </cell>
        </row>
        <row r="19">
          <cell r="A19">
            <v>80120090</v>
          </cell>
          <cell r="B19" t="str">
            <v>Garanties import financier</v>
          </cell>
          <cell r="D19" t="str">
            <v>ENGAGEMENTS VIS A VIS DES FILIALES DU GROUPE</v>
          </cell>
          <cell r="E19" t="str">
            <v>ENGAGEMENTS HORS BILAN</v>
          </cell>
        </row>
        <row r="20">
          <cell r="A20">
            <v>80130090</v>
          </cell>
          <cell r="B20" t="str">
            <v>Garanties import financier</v>
          </cell>
          <cell r="D20" t="str">
            <v>ENGAGEMENTS VIS A VIS DES FILIALES DU GROUPE</v>
          </cell>
          <cell r="E20" t="str">
            <v>ENGAGEMENTS HORS BILAN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HB"/>
      <sheetName val="SAP"/>
      <sheetName val="CORRESPONDANCE"/>
    </sheetNames>
    <sheetDataSet>
      <sheetData sheetId="0"/>
      <sheetData sheetId="1"/>
      <sheetData sheetId="2">
        <row r="1">
          <cell r="A1">
            <v>80310000</v>
          </cell>
          <cell r="B1" t="str">
            <v>Options de change</v>
          </cell>
          <cell r="D1" t="str">
            <v>ENGAGEMENTS BANCAIRES OPTIONS</v>
          </cell>
          <cell r="E1" t="str">
            <v>ENGAGEMENTS HORS BILAN</v>
          </cell>
        </row>
        <row r="2">
          <cell r="A2">
            <v>80310010</v>
          </cell>
          <cell r="B2" t="str">
            <v>Options de change</v>
          </cell>
          <cell r="D2" t="str">
            <v>ENGAGEMENTS BANCAIRES OPTIONS</v>
          </cell>
          <cell r="E2" t="str">
            <v>ENGAGEMENTS HORS BILAN</v>
          </cell>
        </row>
        <row r="3">
          <cell r="A3">
            <v>80320000</v>
          </cell>
          <cell r="B3" t="str">
            <v>Options de change</v>
          </cell>
          <cell r="D3" t="str">
            <v>ENGAGEMENTS BANCAIRES OPTIONS</v>
          </cell>
          <cell r="E3" t="str">
            <v>ENGAGEMENTS HORS BILAN</v>
          </cell>
        </row>
        <row r="4">
          <cell r="A4">
            <v>80320010</v>
          </cell>
          <cell r="B4" t="str">
            <v>Options de change</v>
          </cell>
          <cell r="D4" t="str">
            <v>ENGAGEMENTS BANCAIRES OPTIONS</v>
          </cell>
          <cell r="E4" t="str">
            <v>ENGAGEMENTS HORS BILAN</v>
          </cell>
        </row>
        <row r="5">
          <cell r="A5">
            <v>80330000</v>
          </cell>
          <cell r="B5" t="str">
            <v>Options de change</v>
          </cell>
          <cell r="D5" t="str">
            <v>ENGAGEMENTS BANCAIRES OPTIONS</v>
          </cell>
          <cell r="E5" t="str">
            <v>ENGAGEMENTS HORS BILAN</v>
          </cell>
        </row>
        <row r="6">
          <cell r="A6">
            <v>80330010</v>
          </cell>
          <cell r="B6" t="str">
            <v>Options de change</v>
          </cell>
          <cell r="D6" t="str">
            <v>ENGAGEMENTS BANCAIRES OPTIONS</v>
          </cell>
          <cell r="E6" t="str">
            <v>ENGAGEMENTS HORS BILAN</v>
          </cell>
        </row>
        <row r="7">
          <cell r="A7">
            <v>80340000</v>
          </cell>
          <cell r="B7" t="str">
            <v>Options de change</v>
          </cell>
          <cell r="D7" t="str">
            <v>ENGAGEMENTS BANCAIRES OPTIONS</v>
          </cell>
          <cell r="E7" t="str">
            <v>ENGAGEMENTS HORS BILAN</v>
          </cell>
        </row>
        <row r="8">
          <cell r="A8">
            <v>80340010</v>
          </cell>
          <cell r="B8" t="str">
            <v>Options de change</v>
          </cell>
          <cell r="D8" t="str">
            <v>ENGAGEMENTS BANCAIRES OPTIONS</v>
          </cell>
          <cell r="E8" t="str">
            <v>ENGAGEMENTS HORS BILAN</v>
          </cell>
        </row>
        <row r="9">
          <cell r="A9">
            <v>80140000</v>
          </cell>
          <cell r="B9" t="str">
            <v>Ventes à terme</v>
          </cell>
          <cell r="D9" t="str">
            <v>ENGAGEMENTS BANCAIRES A TERME DE DEVISES</v>
          </cell>
          <cell r="E9" t="str">
            <v>ENGAGEMENTS HORS BILAN</v>
          </cell>
        </row>
        <row r="10">
          <cell r="A10">
            <v>80140010</v>
          </cell>
          <cell r="B10" t="str">
            <v>Ventes à terme</v>
          </cell>
          <cell r="D10" t="str">
            <v>ENGAGEMENTS BANCAIRES A TERME DE DEVISES</v>
          </cell>
          <cell r="E10" t="str">
            <v>ENGAGEMENTS HORS BILAN</v>
          </cell>
        </row>
        <row r="11">
          <cell r="A11">
            <v>80140020</v>
          </cell>
          <cell r="B11" t="str">
            <v>Ventes à terme</v>
          </cell>
          <cell r="D11" t="str">
            <v>ENGAGEMENTS BANCAIRES A TERME DE DEVISES</v>
          </cell>
          <cell r="E11" t="str">
            <v>ENGAGEMENTS HORS BILAN</v>
          </cell>
        </row>
        <row r="12">
          <cell r="A12">
            <v>80240000</v>
          </cell>
          <cell r="B12" t="str">
            <v>Achats à terme</v>
          </cell>
          <cell r="D12" t="str">
            <v>ENGAGEMENTS BANCAIRES A TERME DE DEVISES</v>
          </cell>
          <cell r="E12" t="str">
            <v>ENGAGEMENTS HORS BILAN</v>
          </cell>
        </row>
        <row r="13">
          <cell r="A13">
            <v>80240010</v>
          </cell>
          <cell r="B13" t="str">
            <v>Achats à terme</v>
          </cell>
          <cell r="D13" t="str">
            <v>ENGAGEMENTS BANCAIRES A TERME DE DEVISES</v>
          </cell>
          <cell r="E13" t="str">
            <v>ENGAGEMENTS HORS BILAN</v>
          </cell>
        </row>
        <row r="14">
          <cell r="A14">
            <v>80240020</v>
          </cell>
          <cell r="B14" t="str">
            <v>Achats à terme</v>
          </cell>
          <cell r="D14" t="str">
            <v>ENGAGEMENTS BANCAIRES A TERME DE DEVISES</v>
          </cell>
          <cell r="E14" t="str">
            <v>ENGAGEMENTS HORS BILAN</v>
          </cell>
        </row>
        <row r="15">
          <cell r="A15">
            <v>80210090</v>
          </cell>
          <cell r="B15" t="str">
            <v>Garanties export commercial</v>
          </cell>
          <cell r="D15" t="str">
            <v>ENGAGEMENTS VIS A VIS DES FILIALES DU GROUPE</v>
          </cell>
          <cell r="E15" t="str">
            <v>ENGAGEMENTS HORS BILAN</v>
          </cell>
        </row>
        <row r="16">
          <cell r="A16">
            <v>80220090</v>
          </cell>
          <cell r="B16" t="str">
            <v>Garanties export financier</v>
          </cell>
          <cell r="D16" t="str">
            <v>ENGAGEMENTS VIS A VIS DES FILIALES DU GROUPE</v>
          </cell>
          <cell r="E16" t="str">
            <v>ENGAGEMENTS HORS BILAN</v>
          </cell>
        </row>
        <row r="17">
          <cell r="A17">
            <v>80230090</v>
          </cell>
          <cell r="B17" t="str">
            <v>Garanties export financier</v>
          </cell>
          <cell r="D17" t="str">
            <v>ENGAGEMENTS VIS A VIS DES FILIALES DU GROUPE</v>
          </cell>
          <cell r="E17" t="str">
            <v>ENGAGEMENTS HORS BILAN</v>
          </cell>
        </row>
        <row r="18">
          <cell r="A18">
            <v>80110090</v>
          </cell>
          <cell r="B18" t="str">
            <v>Garanties import commercial</v>
          </cell>
          <cell r="D18" t="str">
            <v>ENGAGEMENTS VIS A VIS DES FILIALES DU GROUPE</v>
          </cell>
          <cell r="E18" t="str">
            <v>ENGAGEMENTS HORS BILAN</v>
          </cell>
        </row>
        <row r="19">
          <cell r="A19">
            <v>80120090</v>
          </cell>
          <cell r="B19" t="str">
            <v>Garanties import financier</v>
          </cell>
          <cell r="D19" t="str">
            <v>ENGAGEMENTS VIS A VIS DES FILIALES DU GROUPE</v>
          </cell>
          <cell r="E19" t="str">
            <v>ENGAGEMENTS HORS BILAN</v>
          </cell>
        </row>
        <row r="20">
          <cell r="A20">
            <v>80130090</v>
          </cell>
          <cell r="B20" t="str">
            <v>Garanties import financier</v>
          </cell>
          <cell r="D20" t="str">
            <v>ENGAGEMENTS VIS A VIS DES FILIALES DU GROUPE</v>
          </cell>
          <cell r="E20" t="str">
            <v>ENGAGEMENTS HORS BILAN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
      <sheetName val="valeur"/>
      <sheetName val="082004"/>
    </sheetNames>
    <sheetDataSet>
      <sheetData sheetId="0">
        <row r="4">
          <cell r="B4" t="str">
            <v>Date</v>
          </cell>
        </row>
      </sheetData>
      <sheetData sheetId="1">
        <row r="4">
          <cell r="B4" t="str">
            <v>Date</v>
          </cell>
          <cell r="C4" t="str">
            <v>AED</v>
          </cell>
          <cell r="D4" t="str">
            <v>BRL</v>
          </cell>
          <cell r="E4" t="str">
            <v>CNY</v>
          </cell>
          <cell r="F4" t="str">
            <v>IDR</v>
          </cell>
          <cell r="G4" t="str">
            <v>INR</v>
          </cell>
          <cell r="H4" t="str">
            <v>MAD</v>
          </cell>
          <cell r="I4" t="str">
            <v>MXN</v>
          </cell>
          <cell r="J4" t="str">
            <v>MYR</v>
          </cell>
          <cell r="K4" t="str">
            <v>PHP</v>
          </cell>
          <cell r="L4" t="str">
            <v>RUB</v>
          </cell>
          <cell r="M4" t="str">
            <v>SAR</v>
          </cell>
          <cell r="N4" t="str">
            <v>THB</v>
          </cell>
          <cell r="O4" t="str">
            <v>TND</v>
          </cell>
          <cell r="P4" t="str">
            <v>TWD</v>
          </cell>
        </row>
        <row r="5">
          <cell r="B5">
            <v>0</v>
          </cell>
          <cell r="C5">
            <v>1</v>
          </cell>
          <cell r="D5">
            <v>2</v>
          </cell>
          <cell r="E5">
            <v>3</v>
          </cell>
          <cell r="F5">
            <v>4</v>
          </cell>
          <cell r="G5">
            <v>5</v>
          </cell>
          <cell r="H5">
            <v>6</v>
          </cell>
          <cell r="I5">
            <v>7</v>
          </cell>
          <cell r="J5">
            <v>8</v>
          </cell>
          <cell r="K5">
            <v>9</v>
          </cell>
          <cell r="L5">
            <v>10</v>
          </cell>
          <cell r="M5">
            <v>11</v>
          </cell>
          <cell r="N5">
            <v>12</v>
          </cell>
          <cell r="O5">
            <v>13</v>
          </cell>
          <cell r="P5">
            <v>14</v>
          </cell>
        </row>
        <row r="6">
          <cell r="B6">
            <v>38198</v>
          </cell>
          <cell r="C6">
            <v>4.4212999999999996</v>
          </cell>
          <cell r="D6">
            <v>3.6562000000000001</v>
          </cell>
          <cell r="E6">
            <v>9.9647000000000006</v>
          </cell>
          <cell r="F6">
            <v>11042.4</v>
          </cell>
          <cell r="G6">
            <v>55.95</v>
          </cell>
          <cell r="H6">
            <v>10.951000000000001</v>
          </cell>
          <cell r="I6">
            <v>13.7431</v>
          </cell>
          <cell r="J6">
            <v>4.5804</v>
          </cell>
          <cell r="K6">
            <v>67.358000000000004</v>
          </cell>
          <cell r="L6">
            <v>35.053199999999997</v>
          </cell>
          <cell r="M6">
            <v>4.5148999999999999</v>
          </cell>
          <cell r="N6">
            <v>49.779000000000003</v>
          </cell>
          <cell r="O6">
            <v>1.5353000000000001</v>
          </cell>
          <cell r="P6">
            <v>41.095999999999997</v>
          </cell>
        </row>
        <row r="7">
          <cell r="B7">
            <v>38201</v>
          </cell>
          <cell r="C7">
            <v>4.4272</v>
          </cell>
          <cell r="D7">
            <v>3.6732</v>
          </cell>
          <cell r="E7">
            <v>9.9779</v>
          </cell>
          <cell r="F7">
            <v>10993.16</v>
          </cell>
          <cell r="G7">
            <v>55.92</v>
          </cell>
          <cell r="H7">
            <v>10.958500000000001</v>
          </cell>
          <cell r="I7">
            <v>13.767099999999999</v>
          </cell>
          <cell r="J7">
            <v>4.5892999999999997</v>
          </cell>
          <cell r="K7">
            <v>67.242999999999995</v>
          </cell>
          <cell r="L7">
            <v>35.160899999999998</v>
          </cell>
          <cell r="M7">
            <v>4.5209000000000001</v>
          </cell>
          <cell r="N7" t="str">
            <v/>
          </cell>
          <cell r="O7">
            <v>1.5356000000000001</v>
          </cell>
          <cell r="P7">
            <v>41.110999999999997</v>
          </cell>
        </row>
        <row r="8">
          <cell r="B8">
            <v>38202</v>
          </cell>
          <cell r="C8">
            <v>4.4150999999999998</v>
          </cell>
          <cell r="D8">
            <v>3.6690999999999998</v>
          </cell>
          <cell r="E8">
            <v>9.9505999999999997</v>
          </cell>
          <cell r="F8">
            <v>10991.87</v>
          </cell>
          <cell r="G8">
            <v>55.61</v>
          </cell>
          <cell r="H8">
            <v>10.955</v>
          </cell>
          <cell r="I8">
            <v>13.726100000000001</v>
          </cell>
          <cell r="J8">
            <v>4.5659000000000001</v>
          </cell>
          <cell r="K8">
            <v>67.161000000000001</v>
          </cell>
          <cell r="L8">
            <v>35.057400000000001</v>
          </cell>
          <cell r="M8">
            <v>4.5086000000000004</v>
          </cell>
          <cell r="N8">
            <v>49.71</v>
          </cell>
          <cell r="O8">
            <v>1.5329999999999999</v>
          </cell>
          <cell r="P8">
            <v>40.994999999999997</v>
          </cell>
        </row>
        <row r="9">
          <cell r="B9">
            <v>38203</v>
          </cell>
          <cell r="C9">
            <v>4.4008000000000003</v>
          </cell>
          <cell r="D9">
            <v>3.6596000000000002</v>
          </cell>
          <cell r="E9">
            <v>9.9177</v>
          </cell>
          <cell r="F9">
            <v>11048.95</v>
          </cell>
          <cell r="G9">
            <v>55.76</v>
          </cell>
          <cell r="H9">
            <v>10.942500000000001</v>
          </cell>
          <cell r="I9">
            <v>13.7235</v>
          </cell>
          <cell r="J9">
            <v>4.5656999999999996</v>
          </cell>
          <cell r="K9">
            <v>66.984999999999999</v>
          </cell>
          <cell r="L9">
            <v>35.084600000000002</v>
          </cell>
          <cell r="M9">
            <v>4.4939</v>
          </cell>
          <cell r="N9">
            <v>49.64</v>
          </cell>
          <cell r="O9">
            <v>1.5331999999999999</v>
          </cell>
          <cell r="P9">
            <v>40.950000000000003</v>
          </cell>
        </row>
        <row r="10">
          <cell r="B10">
            <v>38204</v>
          </cell>
          <cell r="C10">
            <v>4.4223999999999997</v>
          </cell>
          <cell r="D10">
            <v>3.6957</v>
          </cell>
          <cell r="E10">
            <v>9.9665999999999997</v>
          </cell>
          <cell r="F10">
            <v>11087.85</v>
          </cell>
          <cell r="G10">
            <v>55.9</v>
          </cell>
          <cell r="H10">
            <v>10.954000000000001</v>
          </cell>
          <cell r="I10">
            <v>13.757400000000001</v>
          </cell>
          <cell r="J10">
            <v>4.5823</v>
          </cell>
          <cell r="K10">
            <v>67.17</v>
          </cell>
          <cell r="L10">
            <v>35.195099999999996</v>
          </cell>
          <cell r="M10">
            <v>4.5159000000000002</v>
          </cell>
          <cell r="N10">
            <v>49.923000000000002</v>
          </cell>
          <cell r="O10">
            <v>1.5349999999999999</v>
          </cell>
          <cell r="P10">
            <v>41.128999999999998</v>
          </cell>
        </row>
        <row r="11">
          <cell r="B11">
            <v>38205</v>
          </cell>
          <cell r="C11">
            <v>4.4305000000000003</v>
          </cell>
          <cell r="D11">
            <v>3.6577999999999999</v>
          </cell>
          <cell r="E11">
            <v>9.9847999999999999</v>
          </cell>
          <cell r="F11">
            <v>11088.5</v>
          </cell>
          <cell r="G11">
            <v>56.06</v>
          </cell>
          <cell r="H11">
            <v>10.987</v>
          </cell>
          <cell r="I11">
            <v>13.759</v>
          </cell>
          <cell r="J11">
            <v>4.5815000000000001</v>
          </cell>
          <cell r="K11">
            <v>67.215000000000003</v>
          </cell>
          <cell r="L11">
            <v>35.250700000000002</v>
          </cell>
          <cell r="M11">
            <v>4.5242000000000004</v>
          </cell>
          <cell r="N11">
            <v>50.02</v>
          </cell>
          <cell r="O11">
            <v>1.5354000000000001</v>
          </cell>
          <cell r="P11">
            <v>41.206000000000003</v>
          </cell>
        </row>
        <row r="12">
          <cell r="B12">
            <v>38208</v>
          </cell>
          <cell r="C12">
            <v>4.4977</v>
          </cell>
          <cell r="D12">
            <v>3.7219000000000002</v>
          </cell>
          <cell r="E12">
            <v>10.136699999999999</v>
          </cell>
          <cell r="F12">
            <v>11237.47</v>
          </cell>
          <cell r="G12">
            <v>56.96</v>
          </cell>
          <cell r="H12">
            <v>10.992000000000001</v>
          </cell>
          <cell r="I12">
            <v>13.967700000000001</v>
          </cell>
          <cell r="J12">
            <v>4.6600999999999999</v>
          </cell>
          <cell r="K12">
            <v>68.227999999999994</v>
          </cell>
          <cell r="L12">
            <v>35.929600000000001</v>
          </cell>
          <cell r="M12">
            <v>4.5929000000000002</v>
          </cell>
          <cell r="N12">
            <v>50.683</v>
          </cell>
          <cell r="O12">
            <v>1.5450999999999999</v>
          </cell>
          <cell r="P12">
            <v>41.77</v>
          </cell>
        </row>
        <row r="13">
          <cell r="B13">
            <v>38209</v>
          </cell>
          <cell r="C13">
            <v>4.5095000000000001</v>
          </cell>
          <cell r="D13">
            <v>3.7181000000000002</v>
          </cell>
          <cell r="E13">
            <v>10.1633</v>
          </cell>
          <cell r="F13">
            <v>11303.75</v>
          </cell>
          <cell r="G13">
            <v>57.03</v>
          </cell>
          <cell r="H13">
            <v>10.994999999999999</v>
          </cell>
          <cell r="I13">
            <v>14.018000000000001</v>
          </cell>
          <cell r="J13">
            <v>4.6654999999999998</v>
          </cell>
          <cell r="K13">
            <v>68.344999999999999</v>
          </cell>
          <cell r="L13">
            <v>35.918999999999997</v>
          </cell>
          <cell r="M13">
            <v>4.6048</v>
          </cell>
          <cell r="N13">
            <v>50.832999999999998</v>
          </cell>
          <cell r="O13">
            <v>1.5465</v>
          </cell>
          <cell r="P13">
            <v>41.869</v>
          </cell>
        </row>
        <row r="14">
          <cell r="B14">
            <v>38210</v>
          </cell>
          <cell r="C14">
            <v>4.4926000000000004</v>
          </cell>
          <cell r="D14">
            <v>3.7139000000000002</v>
          </cell>
          <cell r="E14">
            <v>10.124599999999999</v>
          </cell>
          <cell r="F14">
            <v>11301.92</v>
          </cell>
          <cell r="G14">
            <v>56.73</v>
          </cell>
          <cell r="H14">
            <v>10.986499999999999</v>
          </cell>
          <cell r="I14">
            <v>13.981400000000001</v>
          </cell>
          <cell r="J14">
            <v>4.6441999999999997</v>
          </cell>
          <cell r="K14">
            <v>68.063999999999993</v>
          </cell>
          <cell r="L14">
            <v>35.801400000000001</v>
          </cell>
          <cell r="M14">
            <v>4.5876000000000001</v>
          </cell>
          <cell r="N14">
            <v>50.768999999999998</v>
          </cell>
          <cell r="O14">
            <v>1.5446</v>
          </cell>
          <cell r="P14">
            <v>41.762999999999998</v>
          </cell>
        </row>
        <row r="15">
          <cell r="B15">
            <v>38211</v>
          </cell>
          <cell r="C15">
            <v>4.5010000000000003</v>
          </cell>
          <cell r="D15">
            <v>3.7197</v>
          </cell>
          <cell r="E15">
            <v>10.143700000000001</v>
          </cell>
          <cell r="F15">
            <v>11300.88</v>
          </cell>
          <cell r="G15">
            <v>56.61</v>
          </cell>
          <cell r="H15">
            <v>10.994</v>
          </cell>
          <cell r="I15">
            <v>14.0101</v>
          </cell>
          <cell r="J15">
            <v>4.6600999999999999</v>
          </cell>
          <cell r="K15">
            <v>68.228999999999999</v>
          </cell>
          <cell r="L15">
            <v>35.833799999999997</v>
          </cell>
          <cell r="M15">
            <v>4.5961999999999996</v>
          </cell>
          <cell r="N15" t="str">
            <v/>
          </cell>
          <cell r="O15">
            <v>1.5458000000000001</v>
          </cell>
          <cell r="P15">
            <v>41.841999999999999</v>
          </cell>
        </row>
        <row r="16">
          <cell r="B16">
            <v>38212</v>
          </cell>
          <cell r="C16">
            <v>4.4874000000000001</v>
          </cell>
          <cell r="D16">
            <v>3.6901000000000002</v>
          </cell>
          <cell r="E16">
            <v>10.113099999999999</v>
          </cell>
          <cell r="F16">
            <v>11333.43</v>
          </cell>
          <cell r="G16">
            <v>56.42</v>
          </cell>
          <cell r="H16">
            <v>11.000999999999999</v>
          </cell>
          <cell r="I16">
            <v>13.910399999999999</v>
          </cell>
          <cell r="J16">
            <v>4.6355000000000004</v>
          </cell>
          <cell r="K16">
            <v>68.034999999999997</v>
          </cell>
          <cell r="L16">
            <v>35.720999999999997</v>
          </cell>
          <cell r="M16">
            <v>4.5823</v>
          </cell>
          <cell r="N16">
            <v>50.777000000000001</v>
          </cell>
          <cell r="O16" t="str">
            <v/>
          </cell>
          <cell r="P16">
            <v>41.779000000000003</v>
          </cell>
        </row>
        <row r="17">
          <cell r="B17">
            <v>38215</v>
          </cell>
          <cell r="C17">
            <v>4.5308000000000002</v>
          </cell>
          <cell r="D17">
            <v>3.7097000000000002</v>
          </cell>
          <cell r="E17">
            <v>10.2112</v>
          </cell>
          <cell r="F17">
            <v>11444.87</v>
          </cell>
          <cell r="G17">
            <v>57.24</v>
          </cell>
          <cell r="H17">
            <v>11.005000000000001</v>
          </cell>
          <cell r="I17">
            <v>14.037699999999999</v>
          </cell>
          <cell r="J17">
            <v>4.6901999999999999</v>
          </cell>
          <cell r="K17">
            <v>68.754000000000005</v>
          </cell>
          <cell r="L17">
            <v>36.122399999999999</v>
          </cell>
          <cell r="M17">
            <v>4.6265999999999998</v>
          </cell>
          <cell r="N17">
            <v>51.243000000000002</v>
          </cell>
          <cell r="O17">
            <v>1.5492999999999999</v>
          </cell>
          <cell r="P17">
            <v>42.186</v>
          </cell>
        </row>
        <row r="18">
          <cell r="B18">
            <v>38216</v>
          </cell>
          <cell r="C18">
            <v>4.5311000000000003</v>
          </cell>
          <cell r="D18">
            <v>3.6951999999999998</v>
          </cell>
          <cell r="E18">
            <v>10.211499999999999</v>
          </cell>
          <cell r="F18" t="str">
            <v/>
          </cell>
          <cell r="G18">
            <v>57.34</v>
          </cell>
          <cell r="H18">
            <v>11.005000000000001</v>
          </cell>
          <cell r="I18">
            <v>13.9901</v>
          </cell>
          <cell r="J18">
            <v>4.6905999999999999</v>
          </cell>
          <cell r="K18">
            <v>68.741</v>
          </cell>
          <cell r="L18">
            <v>36.11</v>
          </cell>
          <cell r="M18">
            <v>4.6205999999999996</v>
          </cell>
          <cell r="N18">
            <v>51.213999999999999</v>
          </cell>
          <cell r="O18">
            <v>1.5492999999999999</v>
          </cell>
          <cell r="P18">
            <v>42.180999999999997</v>
          </cell>
        </row>
        <row r="19">
          <cell r="B19">
            <v>38217</v>
          </cell>
          <cell r="C19">
            <v>4.5286</v>
          </cell>
          <cell r="D19">
            <v>3.6783000000000001</v>
          </cell>
          <cell r="E19">
            <v>10.206</v>
          </cell>
          <cell r="F19">
            <v>11426.38</v>
          </cell>
          <cell r="G19">
            <v>57.31</v>
          </cell>
          <cell r="H19">
            <v>11.000999999999999</v>
          </cell>
          <cell r="I19">
            <v>14.007999999999999</v>
          </cell>
          <cell r="J19">
            <v>4.6853999999999996</v>
          </cell>
          <cell r="K19">
            <v>68.781999999999996</v>
          </cell>
          <cell r="L19">
            <v>36.124600000000001</v>
          </cell>
          <cell r="M19">
            <v>4.6180000000000003</v>
          </cell>
          <cell r="N19">
            <v>51.165999999999997</v>
          </cell>
          <cell r="O19">
            <v>1.5488999999999999</v>
          </cell>
          <cell r="P19">
            <v>42.146000000000001</v>
          </cell>
        </row>
        <row r="20">
          <cell r="B20">
            <v>38218</v>
          </cell>
          <cell r="C20">
            <v>4.5388000000000002</v>
          </cell>
          <cell r="D20">
            <v>3.6903999999999999</v>
          </cell>
          <cell r="E20">
            <v>10.229200000000001</v>
          </cell>
          <cell r="F20">
            <v>11423.92</v>
          </cell>
          <cell r="G20">
            <v>57.21</v>
          </cell>
          <cell r="H20">
            <v>11.01</v>
          </cell>
          <cell r="I20">
            <v>14.040800000000001</v>
          </cell>
          <cell r="J20">
            <v>4.6993</v>
          </cell>
          <cell r="K20">
            <v>68.914000000000001</v>
          </cell>
          <cell r="L20">
            <v>36.078800000000001</v>
          </cell>
          <cell r="M20">
            <v>4.6284999999999998</v>
          </cell>
          <cell r="N20">
            <v>51.268999999999998</v>
          </cell>
          <cell r="O20">
            <v>1.5506</v>
          </cell>
          <cell r="P20">
            <v>42.106999999999999</v>
          </cell>
        </row>
        <row r="21">
          <cell r="B21">
            <v>38219</v>
          </cell>
          <cell r="C21">
            <v>4.5145999999999997</v>
          </cell>
          <cell r="D21">
            <v>3.6461000000000001</v>
          </cell>
          <cell r="E21">
            <v>10.1745</v>
          </cell>
          <cell r="F21">
            <v>11417.05</v>
          </cell>
          <cell r="G21">
            <v>56.867400000000004</v>
          </cell>
          <cell r="H21" t="str">
            <v/>
          </cell>
          <cell r="I21">
            <v>13.9283</v>
          </cell>
          <cell r="J21">
            <v>4.6887999999999996</v>
          </cell>
          <cell r="K21">
            <v>68.497</v>
          </cell>
          <cell r="L21">
            <v>36.142099999999999</v>
          </cell>
          <cell r="M21">
            <v>4.6037999999999997</v>
          </cell>
          <cell r="N21">
            <v>50.935000000000002</v>
          </cell>
          <cell r="O21">
            <v>1.5489999999999999</v>
          </cell>
          <cell r="P21">
            <v>41.853000000000002</v>
          </cell>
        </row>
        <row r="22">
          <cell r="B22">
            <v>38222</v>
          </cell>
          <cell r="C22">
            <v>4.4988000000000001</v>
          </cell>
          <cell r="D22">
            <v>3.6297000000000001</v>
          </cell>
          <cell r="E22">
            <v>10.1387</v>
          </cell>
          <cell r="F22">
            <v>11364.75</v>
          </cell>
          <cell r="G22">
            <v>56.87</v>
          </cell>
          <cell r="H22">
            <v>10.987</v>
          </cell>
          <cell r="I22">
            <v>13.9466</v>
          </cell>
          <cell r="J22">
            <v>4.6603000000000003</v>
          </cell>
          <cell r="K22">
            <v>68.415999999999997</v>
          </cell>
          <cell r="L22">
            <v>35.958300000000001</v>
          </cell>
          <cell r="M22">
            <v>4.5940000000000003</v>
          </cell>
          <cell r="N22">
            <v>50.765000000000001</v>
          </cell>
          <cell r="O22">
            <v>1.5458000000000001</v>
          </cell>
          <cell r="P22">
            <v>41.732999999999997</v>
          </cell>
        </row>
        <row r="23">
          <cell r="B23">
            <v>38223</v>
          </cell>
          <cell r="C23">
            <v>4.4580000000000002</v>
          </cell>
          <cell r="D23">
            <v>3.5871</v>
          </cell>
          <cell r="E23">
            <v>10.046799999999999</v>
          </cell>
          <cell r="F23">
            <v>11271.96</v>
          </cell>
          <cell r="G23">
            <v>56.25</v>
          </cell>
          <cell r="H23">
            <v>10.9655</v>
          </cell>
          <cell r="I23">
            <v>13.8108</v>
          </cell>
          <cell r="J23">
            <v>4.6200999999999999</v>
          </cell>
          <cell r="K23">
            <v>67.947999999999993</v>
          </cell>
          <cell r="L23">
            <v>35.512</v>
          </cell>
          <cell r="M23">
            <v>4.5523999999999996</v>
          </cell>
          <cell r="N23">
            <v>50.192999999999998</v>
          </cell>
          <cell r="O23">
            <v>1.5412999999999999</v>
          </cell>
          <cell r="P23">
            <v>41.335000000000001</v>
          </cell>
        </row>
        <row r="24">
          <cell r="B24">
            <v>38224</v>
          </cell>
          <cell r="C24">
            <v>4.4367000000000001</v>
          </cell>
          <cell r="D24">
            <v>3.5651000000000002</v>
          </cell>
          <cell r="E24">
            <v>9.9990000000000006</v>
          </cell>
          <cell r="F24">
            <v>11185.1</v>
          </cell>
          <cell r="G24">
            <v>55.98</v>
          </cell>
          <cell r="H24">
            <v>10.961499999999999</v>
          </cell>
          <cell r="I24">
            <v>13.721299999999999</v>
          </cell>
          <cell r="J24">
            <v>4.5960000000000001</v>
          </cell>
          <cell r="K24">
            <v>67.707999999999998</v>
          </cell>
          <cell r="L24">
            <v>35.315399999999997</v>
          </cell>
          <cell r="M24">
            <v>4.5305999999999997</v>
          </cell>
          <cell r="N24">
            <v>50.146000000000001</v>
          </cell>
          <cell r="O24">
            <v>1.5387</v>
          </cell>
          <cell r="P24">
            <v>41.158000000000001</v>
          </cell>
        </row>
        <row r="25">
          <cell r="B25">
            <v>38225</v>
          </cell>
          <cell r="C25">
            <v>4.4436999999999998</v>
          </cell>
          <cell r="D25">
            <v>3.5756000000000001</v>
          </cell>
          <cell r="E25">
            <v>10.014799999999999</v>
          </cell>
          <cell r="F25">
            <v>11223.73</v>
          </cell>
          <cell r="G25">
            <v>55.94</v>
          </cell>
          <cell r="H25">
            <v>10.958</v>
          </cell>
          <cell r="I25">
            <v>13.7402</v>
          </cell>
          <cell r="J25">
            <v>4.5880000000000001</v>
          </cell>
          <cell r="K25">
            <v>67.826999999999998</v>
          </cell>
          <cell r="L25">
            <v>35.268799999999999</v>
          </cell>
          <cell r="M25">
            <v>4.5377000000000001</v>
          </cell>
          <cell r="N25">
            <v>50.451000000000001</v>
          </cell>
          <cell r="O25">
            <v>1.5376000000000001</v>
          </cell>
          <cell r="P25">
            <v>41.231000000000002</v>
          </cell>
        </row>
        <row r="26">
          <cell r="B26">
            <v>38226</v>
          </cell>
          <cell r="C26">
            <v>4.4382000000000001</v>
          </cell>
          <cell r="D26">
            <v>3.5699000000000001</v>
          </cell>
          <cell r="E26">
            <v>10.0022</v>
          </cell>
          <cell r="F26">
            <v>11251.21</v>
          </cell>
          <cell r="G26">
            <v>56.13</v>
          </cell>
          <cell r="H26">
            <v>10.9625</v>
          </cell>
          <cell r="I26">
            <v>13.755800000000001</v>
          </cell>
          <cell r="J26">
            <v>4.5972999999999997</v>
          </cell>
          <cell r="K26">
            <v>67.856999999999999</v>
          </cell>
          <cell r="L26">
            <v>35.4634</v>
          </cell>
          <cell r="M26">
            <v>4.5320999999999998</v>
          </cell>
          <cell r="N26">
            <v>50.296999999999997</v>
          </cell>
          <cell r="O26">
            <v>1.5379</v>
          </cell>
          <cell r="P26">
            <v>41.167999999999999</v>
          </cell>
        </row>
        <row r="27">
          <cell r="B27">
            <v>38229</v>
          </cell>
          <cell r="C27">
            <v>4.4242999999999997</v>
          </cell>
          <cell r="D27">
            <v>3.5478000000000001</v>
          </cell>
          <cell r="E27">
            <v>9.9711999999999996</v>
          </cell>
          <cell r="F27">
            <v>11215.35</v>
          </cell>
          <cell r="G27">
            <v>55.68</v>
          </cell>
          <cell r="H27">
            <v>10.954499999999999</v>
          </cell>
          <cell r="I27">
            <v>13.7456</v>
          </cell>
          <cell r="J27">
            <v>4.5788000000000002</v>
          </cell>
          <cell r="K27">
            <v>67.715999999999994</v>
          </cell>
          <cell r="L27">
            <v>35.146299999999997</v>
          </cell>
          <cell r="M27">
            <v>4.5179</v>
          </cell>
          <cell r="N27">
            <v>50.192999999999998</v>
          </cell>
          <cell r="O27">
            <v>1.5366</v>
          </cell>
          <cell r="P27">
            <v>41.055</v>
          </cell>
        </row>
        <row r="28">
          <cell r="B28">
            <v>38230</v>
          </cell>
          <cell r="C28">
            <v>4.4478</v>
          </cell>
          <cell r="D28">
            <v>3.5461</v>
          </cell>
          <cell r="E28">
            <v>10.0237</v>
          </cell>
          <cell r="F28">
            <v>11265.44</v>
          </cell>
          <cell r="G28">
            <v>56</v>
          </cell>
          <cell r="H28">
            <v>10.965999999999999</v>
          </cell>
          <cell r="I28">
            <v>13.779299999999999</v>
          </cell>
          <cell r="J28">
            <v>4.5788000000000002</v>
          </cell>
          <cell r="K28">
            <v>68.015000000000001</v>
          </cell>
          <cell r="L28">
            <v>35.371299999999998</v>
          </cell>
          <cell r="M28">
            <v>4.5419999999999998</v>
          </cell>
          <cell r="N28">
            <v>50.435000000000002</v>
          </cell>
          <cell r="O28">
            <v>1.538</v>
          </cell>
          <cell r="P28">
            <v>41.241999999999997</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othèses"/>
      <sheetName val="Feuil3"/>
      <sheetName val="récap Euros"/>
      <sheetName val="SFAS 1999_Euro"/>
      <sheetName val="SFAS 2000_Euro"/>
      <sheetName val="SFAS 2001_Euro"/>
      <sheetName val="récap"/>
      <sheetName val="DA 1999"/>
      <sheetName val="Tableau Société"/>
      <sheetName val="Dette Initiale Euro"/>
      <sheetName val="Dette Initiale"/>
      <sheetName val="SFAS 1999_F"/>
      <sheetName val="SFAS 2000_F"/>
      <sheetName val="SFAS 2001_F"/>
      <sheetName val="Rationalisation PGA 01 Euro"/>
      <sheetName val="Rationalisation PGA"/>
      <sheetName val="Ventes 2001"/>
      <sheetName val="Transfert In_2001"/>
      <sheetName val="In_2001 - 1"/>
      <sheetName val="In_2001 - 2"/>
      <sheetName val="In_2001 - 3"/>
      <sheetName val="Transfert Out_2001"/>
      <sheetName val="Out_2001 - 1"/>
      <sheetName val="Out_2001 - 2"/>
      <sheetName val="Out_2001 - 3"/>
      <sheetName val="PGA 2000 euro"/>
      <sheetName val="PGA 2000"/>
      <sheetName val="PGA 2001"/>
      <sheetName val="TO 2001"/>
      <sheetName val="TO 2002"/>
      <sheetName val="SC 2001"/>
      <sheetName val="PSC 2001"/>
      <sheetName val="PSC 2002"/>
      <sheetName val="Charge 2002_Euro"/>
      <sheetName val="Charge 2002"/>
      <sheetName val="IC_PBO 2001"/>
      <sheetName val="IC_Prest 2001"/>
      <sheetName val="IC_2001"/>
      <sheetName val="DA 2000 Estimée Euro"/>
      <sheetName val="DA Estimée"/>
      <sheetName val="Transfert In"/>
      <sheetName val="Transfert In - 1"/>
      <sheetName val="Transfert In - 2"/>
      <sheetName val="Transfert In - 3"/>
      <sheetName val="Transfert In - 4"/>
      <sheetName val="Transfert In - 5"/>
      <sheetName val="Transfert In - 6"/>
      <sheetName val="Transfert In - 7"/>
      <sheetName val="Transfert In - 8"/>
      <sheetName val="Transfert In - 9"/>
      <sheetName val="Transfert In - 10"/>
      <sheetName val="Transfert Out"/>
      <sheetName val="Transfert Out - 1"/>
      <sheetName val="Transfert Out - 2"/>
      <sheetName val="Transfert Out - 3"/>
      <sheetName val="Transfert Out - 4"/>
      <sheetName val="Transfert Out - 5"/>
    </sheetNames>
    <sheetDataSet>
      <sheetData sheetId="0" refreshError="1">
        <row r="14">
          <cell r="B14">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code SOCIETE</v>
          </cell>
          <cell r="B1" t="str">
            <v>Origine</v>
          </cell>
          <cell r="C1" t="str">
            <v>Libellé</v>
          </cell>
          <cell r="D1" t="str">
            <v>DA</v>
          </cell>
          <cell r="E1" t="str">
            <v>PGA</v>
          </cell>
          <cell r="F1" t="str">
            <v>SC</v>
          </cell>
          <cell r="G1" t="str">
            <v>IC sur SC</v>
          </cell>
          <cell r="H1" t="str">
            <v>PSC</v>
          </cell>
          <cell r="I1" t="str">
            <v>IC sur DA</v>
          </cell>
          <cell r="J1" t="str">
            <v>TO 2000</v>
          </cell>
        </row>
        <row r="2">
          <cell r="A2">
            <v>100</v>
          </cell>
          <cell r="B2" t="str">
            <v>SANOFI</v>
          </cell>
          <cell r="C2" t="str">
            <v>SANOFI SYNTHELABO</v>
          </cell>
        </row>
        <row r="3">
          <cell r="A3">
            <v>105</v>
          </cell>
          <cell r="B3" t="str">
            <v>SANOFI</v>
          </cell>
          <cell r="C3" t="str">
            <v>SRABM</v>
          </cell>
        </row>
        <row r="4">
          <cell r="A4">
            <v>106</v>
          </cell>
          <cell r="B4" t="str">
            <v>SANOFI</v>
          </cell>
          <cell r="C4" t="str">
            <v>SANOFI SYNTHELABO France</v>
          </cell>
        </row>
        <row r="5">
          <cell r="A5">
            <v>122</v>
          </cell>
          <cell r="B5" t="str">
            <v>SANOFI</v>
          </cell>
          <cell r="C5" t="str">
            <v>SANOFI WINTHROP INDUSTRIE</v>
          </cell>
        </row>
        <row r="6">
          <cell r="A6">
            <v>126</v>
          </cell>
          <cell r="B6" t="str">
            <v>SANOFI</v>
          </cell>
          <cell r="C6" t="str">
            <v>SANOFI RECHERCHE</v>
          </cell>
        </row>
        <row r="7">
          <cell r="A7">
            <v>410</v>
          </cell>
          <cell r="B7" t="str">
            <v>SANOFI</v>
          </cell>
          <cell r="C7" t="str">
            <v>SANOFI CHIMIE</v>
          </cell>
        </row>
        <row r="8">
          <cell r="A8">
            <v>436</v>
          </cell>
          <cell r="B8" t="str">
            <v>SANOFI</v>
          </cell>
          <cell r="C8" t="str">
            <v>SANOFI WINTHROP A.M.O.</v>
          </cell>
        </row>
        <row r="9">
          <cell r="A9">
            <v>444</v>
          </cell>
          <cell r="B9" t="str">
            <v>SANOFI</v>
          </cell>
          <cell r="C9" t="str">
            <v>SANOFI WINTHROP OCEAN INDIEN</v>
          </cell>
        </row>
        <row r="10">
          <cell r="A10">
            <v>445</v>
          </cell>
          <cell r="B10" t="str">
            <v>SANOFI</v>
          </cell>
          <cell r="C10" t="str">
            <v>SANOFI WINTHROP CARAIBES</v>
          </cell>
        </row>
        <row r="11">
          <cell r="A11">
            <v>804</v>
          </cell>
          <cell r="B11" t="str">
            <v>SYNTHELABO</v>
          </cell>
          <cell r="C11" t="str">
            <v>Synthelabo Groupe</v>
          </cell>
        </row>
        <row r="12">
          <cell r="A12" t="str">
            <v>F</v>
          </cell>
          <cell r="B12" t="str">
            <v>SYNTHELABO</v>
          </cell>
          <cell r="C12" t="str">
            <v>Synthelabo Recherche</v>
          </cell>
        </row>
        <row r="13">
          <cell r="A13">
            <v>807</v>
          </cell>
          <cell r="B13" t="str">
            <v>SYNTHELABO</v>
          </cell>
          <cell r="C13" t="str">
            <v>Synthelabo OTC</v>
          </cell>
        </row>
        <row r="14">
          <cell r="A14">
            <v>821</v>
          </cell>
          <cell r="B14" t="str">
            <v>SYNTHELABO</v>
          </cell>
          <cell r="C14" t="str">
            <v>Synthelabo Biomédical</v>
          </cell>
          <cell r="D14">
            <v>429678</v>
          </cell>
          <cell r="E14">
            <v>-77562</v>
          </cell>
          <cell r="F14">
            <v>98242.5</v>
          </cell>
          <cell r="G14">
            <v>3576.5842669537074</v>
          </cell>
          <cell r="H14">
            <v>285411</v>
          </cell>
          <cell r="I14">
            <v>35965.650241245807</v>
          </cell>
          <cell r="J14">
            <v>0</v>
          </cell>
        </row>
        <row r="15">
          <cell r="A15">
            <v>802</v>
          </cell>
          <cell r="B15" t="str">
            <v>SYNTHELABO</v>
          </cell>
          <cell r="C15" t="str">
            <v>Sylachim (ex Finorga)</v>
          </cell>
          <cell r="D15">
            <v>10196976</v>
          </cell>
          <cell r="E15">
            <v>-534999</v>
          </cell>
          <cell r="F15">
            <v>618241.75</v>
          </cell>
          <cell r="G15">
            <v>21113.042241633866</v>
          </cell>
          <cell r="H15">
            <v>0</v>
          </cell>
          <cell r="I15">
            <v>565422.62240197102</v>
          </cell>
          <cell r="J15">
            <v>0</v>
          </cell>
        </row>
        <row r="16">
          <cell r="A16">
            <v>811</v>
          </cell>
          <cell r="B16" t="str">
            <v>SYNTHELABO</v>
          </cell>
          <cell r="C16" t="str">
            <v>Irex</v>
          </cell>
          <cell r="D16">
            <v>0</v>
          </cell>
          <cell r="E16">
            <v>0</v>
          </cell>
          <cell r="G16">
            <v>0</v>
          </cell>
        </row>
        <row r="17">
          <cell r="A17" t="str">
            <v>Y</v>
          </cell>
          <cell r="B17" t="str">
            <v>SYNTHELABO</v>
          </cell>
          <cell r="C17" t="str">
            <v>Laboratoires Synthelabo</v>
          </cell>
          <cell r="D17">
            <v>0</v>
          </cell>
          <cell r="E17">
            <v>0</v>
          </cell>
          <cell r="G17">
            <v>0</v>
          </cell>
        </row>
        <row r="18">
          <cell r="A18">
            <v>808</v>
          </cell>
          <cell r="B18" t="str">
            <v>SYNTHELABO</v>
          </cell>
          <cell r="C18" t="str">
            <v>Dentoria</v>
          </cell>
          <cell r="D18">
            <v>866454.93926454475</v>
          </cell>
          <cell r="E18">
            <v>-144622.894924458</v>
          </cell>
          <cell r="F18">
            <v>131870.75</v>
          </cell>
          <cell r="G18">
            <v>4794.9734991083706</v>
          </cell>
          <cell r="H18">
            <v>563071</v>
          </cell>
          <cell r="I18">
            <v>71663.196582469114</v>
          </cell>
          <cell r="J18">
            <v>0</v>
          </cell>
        </row>
        <row r="19">
          <cell r="A19">
            <v>824</v>
          </cell>
          <cell r="B19" t="str">
            <v>SYNTHELABO</v>
          </cell>
          <cell r="C19" t="str">
            <v>Porges</v>
          </cell>
          <cell r="D19">
            <v>20003222</v>
          </cell>
          <cell r="E19">
            <v>35039</v>
          </cell>
          <cell r="F19">
            <v>1278316</v>
          </cell>
          <cell r="G19">
            <v>43659.174335536707</v>
          </cell>
          <cell r="H19">
            <v>0</v>
          </cell>
          <cell r="I19">
            <v>1110460.8317062396</v>
          </cell>
          <cell r="J19">
            <v>0</v>
          </cell>
        </row>
        <row r="20">
          <cell r="A20">
            <v>8</v>
          </cell>
          <cell r="B20" t="str">
            <v>SYNTHELABO</v>
          </cell>
          <cell r="C20" t="str">
            <v>Sogetic</v>
          </cell>
          <cell r="D20">
            <v>0</v>
          </cell>
          <cell r="E20">
            <v>0</v>
          </cell>
          <cell r="G20">
            <v>0</v>
          </cell>
        </row>
        <row r="21">
          <cell r="A21">
            <v>25</v>
          </cell>
          <cell r="B21" t="str">
            <v>SYNTHELABO</v>
          </cell>
          <cell r="C21" t="str">
            <v>Synthelabo Biomoléculaire</v>
          </cell>
          <cell r="D21">
            <v>0</v>
          </cell>
          <cell r="E21">
            <v>0</v>
          </cell>
          <cell r="G21">
            <v>0</v>
          </cell>
        </row>
        <row r="22">
          <cell r="A22">
            <v>822</v>
          </cell>
          <cell r="B22" t="str">
            <v>SYNTHELABO</v>
          </cell>
          <cell r="C22" t="str">
            <v>ELA Médical</v>
          </cell>
          <cell r="D22">
            <v>7495731</v>
          </cell>
          <cell r="E22">
            <v>-143174</v>
          </cell>
          <cell r="F22">
            <v>810622</v>
          </cell>
          <cell r="G22">
            <v>27683.482050814746</v>
          </cell>
          <cell r="H22">
            <v>0</v>
          </cell>
          <cell r="I22">
            <v>419589.88498186588</v>
          </cell>
          <cell r="J22">
            <v>0</v>
          </cell>
        </row>
        <row r="23">
          <cell r="A23">
            <v>806</v>
          </cell>
          <cell r="B23" t="str">
            <v>SYNTHELABO</v>
          </cell>
          <cell r="C23" t="str">
            <v>ELA France</v>
          </cell>
          <cell r="D23">
            <v>4746119</v>
          </cell>
          <cell r="E23">
            <v>179546</v>
          </cell>
          <cell r="F23">
            <v>399826.25</v>
          </cell>
          <cell r="G23">
            <v>13658.21069519308</v>
          </cell>
          <cell r="H23">
            <v>0</v>
          </cell>
          <cell r="I23">
            <v>264668.53896015126</v>
          </cell>
          <cell r="J23">
            <v>0</v>
          </cell>
        </row>
        <row r="24">
          <cell r="A24">
            <v>823</v>
          </cell>
          <cell r="B24" t="str">
            <v>SYNTHELABO</v>
          </cell>
          <cell r="C24" t="str">
            <v>ELA Recherche</v>
          </cell>
          <cell r="D24">
            <v>6065630</v>
          </cell>
          <cell r="E24">
            <v>202008</v>
          </cell>
          <cell r="F24">
            <v>524909</v>
          </cell>
          <cell r="G24">
            <v>17929.205955633122</v>
          </cell>
          <cell r="H24">
            <v>0</v>
          </cell>
          <cell r="I24">
            <v>338353.53513527068</v>
          </cell>
          <cell r="J24">
            <v>0</v>
          </cell>
        </row>
        <row r="25">
          <cell r="A25">
            <v>364</v>
          </cell>
          <cell r="B25" t="str">
            <v>SANOFI-SYNTHELABO</v>
          </cell>
          <cell r="C25" t="str">
            <v>Sanofi-Synthélabo Groupe</v>
          </cell>
        </row>
        <row r="26">
          <cell r="A26">
            <v>446</v>
          </cell>
          <cell r="B26" t="str">
            <v>SANOFI-SYNTHELABO</v>
          </cell>
          <cell r="C26" t="str">
            <v>Sanofi-Synthélabo Polynésie</v>
          </cell>
        </row>
        <row r="27">
          <cell r="A27">
            <v>447</v>
          </cell>
          <cell r="B27" t="str">
            <v>SANOFI-SYNTHELABO</v>
          </cell>
          <cell r="C27" t="str">
            <v>Sanofi-Synthélabo Nouvelle-Calédonie</v>
          </cell>
        </row>
        <row r="30">
          <cell r="D30">
            <v>49803810.939264543</v>
          </cell>
          <cell r="E30">
            <v>-483764.894924458</v>
          </cell>
          <cell r="F30">
            <v>3862028.25</v>
          </cell>
          <cell r="G30">
            <v>132414.67304487361</v>
          </cell>
          <cell r="H30">
            <v>848482</v>
          </cell>
          <cell r="I30">
            <v>2806124.2600092134</v>
          </cell>
          <cell r="J30">
            <v>0</v>
          </cell>
        </row>
      </sheetData>
      <sheetData sheetId="17" refreshError="1">
        <row r="1">
          <cell r="A1" t="str">
            <v>code SOCIETE</v>
          </cell>
          <cell r="B1" t="str">
            <v>Origine</v>
          </cell>
          <cell r="C1" t="str">
            <v>Libellé</v>
          </cell>
          <cell r="D1" t="str">
            <v>DA</v>
          </cell>
          <cell r="E1" t="str">
            <v>CN 1</v>
          </cell>
          <cell r="F1" t="str">
            <v>CN 2</v>
          </cell>
          <cell r="G1" t="str">
            <v>CN</v>
          </cell>
          <cell r="H1" t="str">
            <v>IC sur Coût Normal</v>
          </cell>
          <cell r="I1" t="str">
            <v>PSC</v>
          </cell>
          <cell r="J1" t="str">
            <v>DA New Régime @01-01-01</v>
          </cell>
          <cell r="K1" t="str">
            <v>IC sur PBO</v>
          </cell>
          <cell r="L1" t="str">
            <v>PGA 2000</v>
          </cell>
          <cell r="M1" t="str">
            <v>TO 2000</v>
          </cell>
          <cell r="N1" t="str">
            <v>Commentaires</v>
          </cell>
        </row>
        <row r="2">
          <cell r="A2">
            <v>100</v>
          </cell>
          <cell r="B2" t="str">
            <v>SANOFI</v>
          </cell>
          <cell r="C2" t="str">
            <v>SANOFI SYNTHELABO</v>
          </cell>
          <cell r="D2">
            <v>0</v>
          </cell>
          <cell r="E2">
            <v>0</v>
          </cell>
          <cell r="F2">
            <v>0</v>
          </cell>
          <cell r="G2">
            <v>0</v>
          </cell>
          <cell r="H2">
            <v>0</v>
          </cell>
          <cell r="I2">
            <v>0</v>
          </cell>
          <cell r="J2">
            <v>0</v>
          </cell>
          <cell r="K2">
            <v>0</v>
          </cell>
          <cell r="L2">
            <v>0</v>
          </cell>
          <cell r="M2">
            <v>0</v>
          </cell>
        </row>
        <row r="3">
          <cell r="A3">
            <v>105</v>
          </cell>
          <cell r="B3" t="str">
            <v>SANOFI</v>
          </cell>
          <cell r="C3" t="str">
            <v>SRABM</v>
          </cell>
          <cell r="D3">
            <v>0</v>
          </cell>
          <cell r="E3">
            <v>0</v>
          </cell>
          <cell r="F3">
            <v>0</v>
          </cell>
          <cell r="G3">
            <v>0</v>
          </cell>
          <cell r="H3">
            <v>0</v>
          </cell>
          <cell r="I3">
            <v>0</v>
          </cell>
          <cell r="J3">
            <v>0</v>
          </cell>
          <cell r="K3">
            <v>0</v>
          </cell>
          <cell r="L3">
            <v>0</v>
          </cell>
          <cell r="M3">
            <v>0</v>
          </cell>
        </row>
        <row r="4">
          <cell r="A4">
            <v>106</v>
          </cell>
          <cell r="B4" t="str">
            <v>SANOFI</v>
          </cell>
          <cell r="C4" t="str">
            <v>SANOFI SYNTHELABO France</v>
          </cell>
          <cell r="D4">
            <v>0</v>
          </cell>
          <cell r="E4">
            <v>0</v>
          </cell>
          <cell r="F4">
            <v>0</v>
          </cell>
          <cell r="G4">
            <v>0</v>
          </cell>
          <cell r="H4">
            <v>0</v>
          </cell>
          <cell r="I4">
            <v>0</v>
          </cell>
          <cell r="J4">
            <v>0</v>
          </cell>
          <cell r="K4">
            <v>0</v>
          </cell>
          <cell r="L4">
            <v>0</v>
          </cell>
          <cell r="M4">
            <v>0</v>
          </cell>
        </row>
        <row r="5">
          <cell r="A5">
            <v>122</v>
          </cell>
          <cell r="B5" t="str">
            <v>SANOFI</v>
          </cell>
          <cell r="C5" t="str">
            <v>SANOFI WINTHROP INDUSTRIE</v>
          </cell>
          <cell r="D5">
            <v>69494835.866848886</v>
          </cell>
          <cell r="E5">
            <v>3487014.2647762955</v>
          </cell>
          <cell r="F5">
            <v>5699685.1475474862</v>
          </cell>
          <cell r="G5">
            <v>5146517.4268546887</v>
          </cell>
          <cell r="H5">
            <v>186895.69618162242</v>
          </cell>
          <cell r="I5">
            <v>-43614253.240179725</v>
          </cell>
          <cell r="J5">
            <v>114573210.21372671</v>
          </cell>
          <cell r="K5">
            <v>5630830.0812763879</v>
          </cell>
          <cell r="L5">
            <v>-2196622.7188822827</v>
          </cell>
          <cell r="M5">
            <v>3624.7139024005819</v>
          </cell>
        </row>
        <row r="6">
          <cell r="A6">
            <v>126</v>
          </cell>
          <cell r="B6" t="str">
            <v>SANOFI</v>
          </cell>
          <cell r="C6" t="str">
            <v>SANOFI RECHERCHE</v>
          </cell>
          <cell r="D6">
            <v>0</v>
          </cell>
          <cell r="E6">
            <v>0</v>
          </cell>
          <cell r="F6">
            <v>0</v>
          </cell>
          <cell r="G6">
            <v>0</v>
          </cell>
          <cell r="H6">
            <v>0</v>
          </cell>
          <cell r="I6">
            <v>0</v>
          </cell>
          <cell r="J6">
            <v>0</v>
          </cell>
          <cell r="K6">
            <v>0</v>
          </cell>
          <cell r="L6">
            <v>0</v>
          </cell>
          <cell r="M6">
            <v>0</v>
          </cell>
        </row>
        <row r="7">
          <cell r="A7">
            <v>410</v>
          </cell>
          <cell r="B7" t="str">
            <v>SANOFI</v>
          </cell>
          <cell r="C7" t="str">
            <v>SANOFI CHIMIE</v>
          </cell>
          <cell r="D7">
            <v>0</v>
          </cell>
          <cell r="E7">
            <v>0</v>
          </cell>
          <cell r="F7">
            <v>0</v>
          </cell>
          <cell r="G7">
            <v>0</v>
          </cell>
          <cell r="H7">
            <v>0</v>
          </cell>
          <cell r="I7">
            <v>0</v>
          </cell>
          <cell r="J7">
            <v>0</v>
          </cell>
          <cell r="K7">
            <v>0</v>
          </cell>
          <cell r="L7">
            <v>0</v>
          </cell>
          <cell r="M7">
            <v>0</v>
          </cell>
        </row>
        <row r="8">
          <cell r="A8">
            <v>436</v>
          </cell>
          <cell r="B8" t="str">
            <v>SANOFI</v>
          </cell>
          <cell r="C8" t="str">
            <v>SANOFI WINTHROP A.M.O.</v>
          </cell>
          <cell r="D8">
            <v>0</v>
          </cell>
          <cell r="E8">
            <v>0</v>
          </cell>
          <cell r="F8">
            <v>0</v>
          </cell>
          <cell r="G8">
            <v>0</v>
          </cell>
          <cell r="H8">
            <v>0</v>
          </cell>
          <cell r="I8">
            <v>0</v>
          </cell>
          <cell r="J8">
            <v>0</v>
          </cell>
          <cell r="K8">
            <v>0</v>
          </cell>
          <cell r="L8">
            <v>0</v>
          </cell>
          <cell r="M8">
            <v>0</v>
          </cell>
        </row>
        <row r="9">
          <cell r="A9">
            <v>444</v>
          </cell>
          <cell r="B9" t="str">
            <v>SANOFI</v>
          </cell>
          <cell r="C9" t="str">
            <v>SANOFI WINTHROP OCEAN INDIEN</v>
          </cell>
          <cell r="D9">
            <v>0</v>
          </cell>
          <cell r="E9">
            <v>0</v>
          </cell>
          <cell r="F9">
            <v>0</v>
          </cell>
          <cell r="G9">
            <v>0</v>
          </cell>
          <cell r="H9">
            <v>0</v>
          </cell>
          <cell r="I9">
            <v>0</v>
          </cell>
          <cell r="J9">
            <v>0</v>
          </cell>
          <cell r="K9">
            <v>0</v>
          </cell>
          <cell r="L9">
            <v>0</v>
          </cell>
          <cell r="M9">
            <v>0</v>
          </cell>
        </row>
        <row r="10">
          <cell r="A10">
            <v>445</v>
          </cell>
          <cell r="B10" t="str">
            <v>SANOFI</v>
          </cell>
          <cell r="C10" t="str">
            <v>SANOFI WINTHROP CARAIBES</v>
          </cell>
          <cell r="D10">
            <v>0</v>
          </cell>
          <cell r="E10">
            <v>0</v>
          </cell>
          <cell r="F10">
            <v>0</v>
          </cell>
          <cell r="G10">
            <v>0</v>
          </cell>
          <cell r="H10">
            <v>0</v>
          </cell>
          <cell r="I10">
            <v>0</v>
          </cell>
          <cell r="J10">
            <v>0</v>
          </cell>
          <cell r="K10">
            <v>0</v>
          </cell>
          <cell r="L10">
            <v>0</v>
          </cell>
          <cell r="M10">
            <v>0</v>
          </cell>
        </row>
        <row r="11">
          <cell r="A11">
            <v>804</v>
          </cell>
          <cell r="B11" t="str">
            <v>SYNTHELABO</v>
          </cell>
          <cell r="C11" t="str">
            <v>Synthelabo Groupe</v>
          </cell>
          <cell r="D11">
            <v>0</v>
          </cell>
          <cell r="E11">
            <v>0</v>
          </cell>
          <cell r="F11">
            <v>0</v>
          </cell>
          <cell r="G11">
            <v>0</v>
          </cell>
          <cell r="H11">
            <v>0</v>
          </cell>
          <cell r="I11">
            <v>0</v>
          </cell>
          <cell r="J11">
            <v>0</v>
          </cell>
          <cell r="K11">
            <v>0</v>
          </cell>
          <cell r="L11">
            <v>0</v>
          </cell>
          <cell r="M11">
            <v>0</v>
          </cell>
        </row>
        <row r="12">
          <cell r="A12" t="str">
            <v>F</v>
          </cell>
          <cell r="B12" t="str">
            <v>SYNTHELABO</v>
          </cell>
          <cell r="C12" t="str">
            <v>Synthelabo Recherche</v>
          </cell>
          <cell r="D12">
            <v>0</v>
          </cell>
          <cell r="E12">
            <v>0</v>
          </cell>
          <cell r="F12">
            <v>0</v>
          </cell>
          <cell r="G12">
            <v>0</v>
          </cell>
          <cell r="H12">
            <v>0</v>
          </cell>
          <cell r="I12">
            <v>0</v>
          </cell>
          <cell r="J12">
            <v>0</v>
          </cell>
          <cell r="K12">
            <v>0</v>
          </cell>
          <cell r="L12">
            <v>0</v>
          </cell>
          <cell r="M12">
            <v>0</v>
          </cell>
        </row>
        <row r="13">
          <cell r="A13">
            <v>807</v>
          </cell>
          <cell r="B13" t="str">
            <v>SYNTHELABO</v>
          </cell>
          <cell r="C13" t="str">
            <v>Synthelabo OTC</v>
          </cell>
          <cell r="D13">
            <v>866875.90710125759</v>
          </cell>
          <cell r="E13">
            <v>43503.164498547412</v>
          </cell>
          <cell r="F13">
            <v>70038.815333248422</v>
          </cell>
          <cell r="G13">
            <v>63404.902624573173</v>
          </cell>
          <cell r="H13">
            <v>2298.8132939390271</v>
          </cell>
          <cell r="I13">
            <v>-528075</v>
          </cell>
          <cell r="J13">
            <v>1403137.6858189877</v>
          </cell>
          <cell r="K13">
            <v>69171.65914232409</v>
          </cell>
          <cell r="L13">
            <v>-144693.16007554243</v>
          </cell>
          <cell r="M13">
            <v>0</v>
          </cell>
        </row>
        <row r="14">
          <cell r="A14">
            <v>821</v>
          </cell>
          <cell r="B14" t="str">
            <v>SYNTHELABO</v>
          </cell>
          <cell r="C14" t="str">
            <v>Synthelabo Biomédical</v>
          </cell>
          <cell r="D14">
            <v>0</v>
          </cell>
          <cell r="E14">
            <v>0</v>
          </cell>
          <cell r="F14">
            <v>0</v>
          </cell>
          <cell r="G14">
            <v>0</v>
          </cell>
          <cell r="H14">
            <v>0</v>
          </cell>
          <cell r="I14">
            <v>0</v>
          </cell>
          <cell r="J14">
            <v>0</v>
          </cell>
          <cell r="K14">
            <v>0</v>
          </cell>
          <cell r="L14">
            <v>0</v>
          </cell>
          <cell r="M14">
            <v>0</v>
          </cell>
        </row>
        <row r="15">
          <cell r="A15">
            <v>802</v>
          </cell>
          <cell r="B15" t="str">
            <v>SYNTHELABO</v>
          </cell>
          <cell r="C15" t="str">
            <v>Sylachim (ex Finorga)</v>
          </cell>
          <cell r="D15">
            <v>0</v>
          </cell>
          <cell r="E15">
            <v>0</v>
          </cell>
          <cell r="F15">
            <v>0</v>
          </cell>
          <cell r="G15">
            <v>0</v>
          </cell>
          <cell r="H15">
            <v>0</v>
          </cell>
          <cell r="I15">
            <v>0</v>
          </cell>
          <cell r="J15">
            <v>0</v>
          </cell>
          <cell r="K15">
            <v>0</v>
          </cell>
          <cell r="L15">
            <v>0</v>
          </cell>
          <cell r="M15">
            <v>0</v>
          </cell>
        </row>
        <row r="16">
          <cell r="A16">
            <v>811</v>
          </cell>
          <cell r="B16" t="str">
            <v>SYNTHELABO</v>
          </cell>
          <cell r="C16" t="str">
            <v>Irex</v>
          </cell>
          <cell r="D16">
            <v>0</v>
          </cell>
          <cell r="E16">
            <v>0</v>
          </cell>
          <cell r="F16">
            <v>0</v>
          </cell>
          <cell r="G16">
            <v>0</v>
          </cell>
          <cell r="H16">
            <v>0</v>
          </cell>
          <cell r="I16">
            <v>0</v>
          </cell>
          <cell r="J16">
            <v>0</v>
          </cell>
          <cell r="K16">
            <v>0</v>
          </cell>
          <cell r="L16">
            <v>0</v>
          </cell>
          <cell r="M16">
            <v>0</v>
          </cell>
        </row>
        <row r="17">
          <cell r="A17" t="str">
            <v>Y</v>
          </cell>
          <cell r="B17" t="str">
            <v>SYNTHELABO</v>
          </cell>
          <cell r="C17" t="str">
            <v>Laboratoires Synthelabo</v>
          </cell>
          <cell r="D17">
            <v>0</v>
          </cell>
          <cell r="E17">
            <v>0</v>
          </cell>
          <cell r="F17">
            <v>0</v>
          </cell>
          <cell r="G17">
            <v>0</v>
          </cell>
          <cell r="H17">
            <v>0</v>
          </cell>
          <cell r="I17">
            <v>0</v>
          </cell>
          <cell r="J17">
            <v>0</v>
          </cell>
          <cell r="K17">
            <v>0</v>
          </cell>
          <cell r="L17">
            <v>0</v>
          </cell>
          <cell r="M17">
            <v>0</v>
          </cell>
        </row>
        <row r="18">
          <cell r="A18">
            <v>808</v>
          </cell>
          <cell r="B18" t="str">
            <v>SYNTHELABO</v>
          </cell>
          <cell r="C18" t="str">
            <v>Dentoria</v>
          </cell>
          <cell r="D18">
            <v>0</v>
          </cell>
          <cell r="E18">
            <v>0</v>
          </cell>
          <cell r="F18">
            <v>0</v>
          </cell>
          <cell r="G18">
            <v>0</v>
          </cell>
          <cell r="H18">
            <v>0</v>
          </cell>
          <cell r="I18">
            <v>0</v>
          </cell>
          <cell r="J18">
            <v>0</v>
          </cell>
          <cell r="K18">
            <v>0</v>
          </cell>
          <cell r="L18">
            <v>0</v>
          </cell>
          <cell r="M18">
            <v>0</v>
          </cell>
        </row>
        <row r="19">
          <cell r="A19">
            <v>824</v>
          </cell>
          <cell r="B19" t="str">
            <v>SYNTHELABO</v>
          </cell>
          <cell r="C19" t="str">
            <v>Porges</v>
          </cell>
          <cell r="D19">
            <v>0</v>
          </cell>
          <cell r="E19">
            <v>0</v>
          </cell>
          <cell r="F19">
            <v>0</v>
          </cell>
          <cell r="G19">
            <v>0</v>
          </cell>
          <cell r="H19">
            <v>0</v>
          </cell>
          <cell r="I19">
            <v>0</v>
          </cell>
          <cell r="J19">
            <v>0</v>
          </cell>
          <cell r="K19">
            <v>0</v>
          </cell>
          <cell r="L19">
            <v>0</v>
          </cell>
          <cell r="M19">
            <v>0</v>
          </cell>
        </row>
        <row r="20">
          <cell r="A20">
            <v>8</v>
          </cell>
          <cell r="B20" t="str">
            <v>SYNTHELABO</v>
          </cell>
          <cell r="C20" t="str">
            <v>Sogetic</v>
          </cell>
          <cell r="D20">
            <v>0</v>
          </cell>
          <cell r="E20">
            <v>0</v>
          </cell>
          <cell r="F20">
            <v>0</v>
          </cell>
          <cell r="G20">
            <v>0</v>
          </cell>
          <cell r="H20">
            <v>0</v>
          </cell>
          <cell r="I20">
            <v>0</v>
          </cell>
          <cell r="J20">
            <v>0</v>
          </cell>
          <cell r="K20">
            <v>0</v>
          </cell>
          <cell r="L20">
            <v>0</v>
          </cell>
          <cell r="M20">
            <v>0</v>
          </cell>
        </row>
        <row r="21">
          <cell r="A21">
            <v>25</v>
          </cell>
          <cell r="B21" t="str">
            <v>SYNTHELABO</v>
          </cell>
          <cell r="C21" t="str">
            <v>Synthelabo Biomoléculaire</v>
          </cell>
          <cell r="D21">
            <v>0</v>
          </cell>
          <cell r="E21">
            <v>0</v>
          </cell>
          <cell r="F21">
            <v>0</v>
          </cell>
          <cell r="G21">
            <v>0</v>
          </cell>
          <cell r="H21">
            <v>0</v>
          </cell>
          <cell r="I21">
            <v>0</v>
          </cell>
          <cell r="J21">
            <v>0</v>
          </cell>
          <cell r="K21">
            <v>0</v>
          </cell>
          <cell r="L21">
            <v>0</v>
          </cell>
          <cell r="M21">
            <v>0</v>
          </cell>
        </row>
        <row r="22">
          <cell r="A22">
            <v>822</v>
          </cell>
          <cell r="B22" t="str">
            <v>SYNTHELABO</v>
          </cell>
          <cell r="C22" t="str">
            <v>ELA Médical</v>
          </cell>
          <cell r="D22">
            <v>0</v>
          </cell>
          <cell r="E22">
            <v>0</v>
          </cell>
          <cell r="F22">
            <v>0</v>
          </cell>
          <cell r="G22">
            <v>0</v>
          </cell>
          <cell r="H22">
            <v>0</v>
          </cell>
          <cell r="I22">
            <v>0</v>
          </cell>
          <cell r="J22">
            <v>0</v>
          </cell>
          <cell r="K22">
            <v>0</v>
          </cell>
          <cell r="L22">
            <v>0</v>
          </cell>
          <cell r="M22">
            <v>0</v>
          </cell>
        </row>
        <row r="23">
          <cell r="A23">
            <v>806</v>
          </cell>
          <cell r="B23" t="str">
            <v>SYNTHELABO</v>
          </cell>
          <cell r="C23" t="str">
            <v>ELA France</v>
          </cell>
          <cell r="D23">
            <v>0</v>
          </cell>
          <cell r="E23">
            <v>0</v>
          </cell>
          <cell r="F23">
            <v>0</v>
          </cell>
          <cell r="G23">
            <v>0</v>
          </cell>
          <cell r="H23">
            <v>0</v>
          </cell>
          <cell r="I23">
            <v>0</v>
          </cell>
          <cell r="J23">
            <v>0</v>
          </cell>
          <cell r="K23">
            <v>0</v>
          </cell>
          <cell r="L23">
            <v>0</v>
          </cell>
          <cell r="M23">
            <v>0</v>
          </cell>
        </row>
        <row r="24">
          <cell r="A24">
            <v>823</v>
          </cell>
          <cell r="B24" t="str">
            <v>SYNTHELABO</v>
          </cell>
          <cell r="C24" t="str">
            <v>ELA Recherche</v>
          </cell>
          <cell r="D24">
            <v>0</v>
          </cell>
          <cell r="E24">
            <v>0</v>
          </cell>
          <cell r="F24">
            <v>0</v>
          </cell>
          <cell r="G24">
            <v>0</v>
          </cell>
          <cell r="H24">
            <v>0</v>
          </cell>
          <cell r="I24">
            <v>0</v>
          </cell>
          <cell r="J24">
            <v>0</v>
          </cell>
          <cell r="K24">
            <v>0</v>
          </cell>
          <cell r="L24">
            <v>0</v>
          </cell>
          <cell r="M24">
            <v>0</v>
          </cell>
        </row>
        <row r="25">
          <cell r="A25">
            <v>364</v>
          </cell>
          <cell r="B25" t="str">
            <v>SANOFI-SYNTHELABO</v>
          </cell>
          <cell r="C25" t="str">
            <v>Sanofi-Synthélabo Groupe</v>
          </cell>
          <cell r="D25">
            <v>0</v>
          </cell>
          <cell r="E25">
            <v>0</v>
          </cell>
          <cell r="F25">
            <v>0</v>
          </cell>
          <cell r="G25">
            <v>0</v>
          </cell>
          <cell r="H25">
            <v>0</v>
          </cell>
          <cell r="I25">
            <v>0</v>
          </cell>
          <cell r="J25">
            <v>0</v>
          </cell>
          <cell r="K25">
            <v>0</v>
          </cell>
          <cell r="L25">
            <v>0</v>
          </cell>
          <cell r="M25">
            <v>0</v>
          </cell>
        </row>
        <row r="26">
          <cell r="A26">
            <v>446</v>
          </cell>
          <cell r="B26" t="str">
            <v>SANOFI-SYNTHELABO</v>
          </cell>
          <cell r="C26" t="str">
            <v>Sanofi-Synthélabo Polynésie</v>
          </cell>
          <cell r="D26">
            <v>209401.47113720799</v>
          </cell>
          <cell r="E26">
            <v>16338.432790208321</v>
          </cell>
          <cell r="F26">
            <v>26421.307836442946</v>
          </cell>
          <cell r="G26">
            <v>23900.58907488429</v>
          </cell>
          <cell r="H26">
            <v>866.95526821014948</v>
          </cell>
          <cell r="I26">
            <v>-37635.335628655761</v>
          </cell>
          <cell r="J26">
            <v>345393.13055575418</v>
          </cell>
          <cell r="K26">
            <v>16973.414316016122</v>
          </cell>
          <cell r="L26">
            <v>-144489.89456708121</v>
          </cell>
          <cell r="M26">
            <v>5230.5161463624281</v>
          </cell>
        </row>
        <row r="27">
          <cell r="A27">
            <v>447</v>
          </cell>
          <cell r="B27" t="str">
            <v>SANOFI-SYNTHELABO</v>
          </cell>
          <cell r="C27" t="str">
            <v>Sanofi-Synthélabo Nouvelle-Calédonie</v>
          </cell>
          <cell r="D27">
            <v>57287.662013908601</v>
          </cell>
          <cell r="E27">
            <v>8810.8843712989747</v>
          </cell>
          <cell r="F27">
            <v>14505.671089644395</v>
          </cell>
          <cell r="G27">
            <v>13081.974410058041</v>
          </cell>
          <cell r="H27">
            <v>475.43455443704028</v>
          </cell>
          <cell r="I27">
            <v>-89390.655492229736</v>
          </cell>
          <cell r="J27">
            <v>97983.544120349019</v>
          </cell>
          <cell r="K27">
            <v>4786.6126876035123</v>
          </cell>
          <cell r="L27">
            <v>-39529.274552997304</v>
          </cell>
          <cell r="M27">
            <v>1430.954804299173</v>
          </cell>
        </row>
        <row r="29">
          <cell r="C29" t="str">
            <v>Total Transferts "In"</v>
          </cell>
          <cell r="D29">
            <v>70628400.907101259</v>
          </cell>
          <cell r="E29">
            <v>3555666.74643635</v>
          </cell>
          <cell r="F29">
            <v>5810650.9418068221</v>
          </cell>
          <cell r="G29">
            <v>5246904.8929642048</v>
          </cell>
          <cell r="H29">
            <v>190536.89929820862</v>
          </cell>
          <cell r="I29">
            <v>-44269354.231300615</v>
          </cell>
          <cell r="J29">
            <v>116419724.5742218</v>
          </cell>
          <cell r="K29">
            <v>5721761.7674223315</v>
          </cell>
          <cell r="L29">
            <v>-2525335.0480779037</v>
          </cell>
          <cell r="M29">
            <v>10286.184853062183</v>
          </cell>
        </row>
        <row r="30">
          <cell r="C30" t="str">
            <v>Total Transferts "Out"</v>
          </cell>
          <cell r="D30">
            <v>70628400.907101259</v>
          </cell>
          <cell r="E30">
            <v>3555666.7464363505</v>
          </cell>
          <cell r="F30">
            <v>5810650.9418068221</v>
          </cell>
          <cell r="G30">
            <v>5246904.8929642048</v>
          </cell>
          <cell r="H30">
            <v>190536.89929820862</v>
          </cell>
          <cell r="I30">
            <v>-44269354.231300607</v>
          </cell>
          <cell r="J30">
            <v>116419724.5742218</v>
          </cell>
          <cell r="K30">
            <v>5721761.7674223315</v>
          </cell>
          <cell r="L30">
            <v>-2525335.0480779037</v>
          </cell>
          <cell r="M30">
            <v>10286.184853062183</v>
          </cell>
        </row>
        <row r="31">
          <cell r="C31" t="str">
            <v>Test</v>
          </cell>
          <cell r="D31">
            <v>0</v>
          </cell>
          <cell r="E31">
            <v>0</v>
          </cell>
          <cell r="F31">
            <v>0</v>
          </cell>
          <cell r="G31">
            <v>0</v>
          </cell>
          <cell r="H31">
            <v>0</v>
          </cell>
          <cell r="I31">
            <v>0</v>
          </cell>
          <cell r="J31">
            <v>0</v>
          </cell>
          <cell r="K31">
            <v>0</v>
          </cell>
          <cell r="L31">
            <v>0</v>
          </cell>
          <cell r="M31">
            <v>0</v>
          </cell>
        </row>
      </sheetData>
      <sheetData sheetId="18" refreshError="1"/>
      <sheetData sheetId="19" refreshError="1"/>
      <sheetData sheetId="20" refreshError="1"/>
      <sheetData sheetId="21" refreshError="1">
        <row r="1">
          <cell r="A1" t="str">
            <v>code SOCIETE</v>
          </cell>
          <cell r="B1" t="str">
            <v>Origine</v>
          </cell>
          <cell r="C1" t="str">
            <v>Libellé</v>
          </cell>
          <cell r="D1" t="str">
            <v>DA</v>
          </cell>
          <cell r="E1" t="str">
            <v>CN1</v>
          </cell>
          <cell r="F1" t="str">
            <v>CN2</v>
          </cell>
          <cell r="G1" t="str">
            <v>CN</v>
          </cell>
          <cell r="H1" t="str">
            <v>IC</v>
          </cell>
          <cell r="I1" t="str">
            <v>PSC</v>
          </cell>
          <cell r="J1" t="str">
            <v>DA New Régime @01-01-01</v>
          </cell>
          <cell r="K1" t="str">
            <v>IC sur PBO</v>
          </cell>
          <cell r="L1" t="str">
            <v>PGA 2000</v>
          </cell>
          <cell r="M1" t="str">
            <v>TO 2000</v>
          </cell>
        </row>
        <row r="2">
          <cell r="A2">
            <v>100</v>
          </cell>
          <cell r="B2" t="str">
            <v>SANOFI</v>
          </cell>
          <cell r="C2" t="str">
            <v>SANOFI SYNTHELABO</v>
          </cell>
          <cell r="D2">
            <v>0</v>
          </cell>
          <cell r="E2">
            <v>0</v>
          </cell>
          <cell r="F2">
            <v>0</v>
          </cell>
          <cell r="G2">
            <v>0</v>
          </cell>
          <cell r="H2">
            <v>0</v>
          </cell>
          <cell r="I2">
            <v>0</v>
          </cell>
          <cell r="J2">
            <v>0</v>
          </cell>
          <cell r="K2">
            <v>0</v>
          </cell>
          <cell r="L2">
            <v>0</v>
          </cell>
          <cell r="M2">
            <v>0</v>
          </cell>
        </row>
        <row r="3">
          <cell r="A3">
            <v>105</v>
          </cell>
          <cell r="B3" t="str">
            <v>SANOFI</v>
          </cell>
          <cell r="C3" t="str">
            <v>SRABM</v>
          </cell>
          <cell r="D3">
            <v>0</v>
          </cell>
          <cell r="E3">
            <v>0</v>
          </cell>
          <cell r="F3">
            <v>0</v>
          </cell>
          <cell r="G3">
            <v>0</v>
          </cell>
          <cell r="H3">
            <v>0</v>
          </cell>
          <cell r="I3">
            <v>0</v>
          </cell>
          <cell r="J3">
            <v>0</v>
          </cell>
          <cell r="K3">
            <v>0</v>
          </cell>
          <cell r="L3">
            <v>0</v>
          </cell>
          <cell r="M3">
            <v>0</v>
          </cell>
        </row>
        <row r="4">
          <cell r="A4">
            <v>106</v>
          </cell>
          <cell r="B4" t="str">
            <v>SANOFI</v>
          </cell>
          <cell r="C4" t="str">
            <v>SANOFI SYNTHELABO France</v>
          </cell>
          <cell r="D4">
            <v>0</v>
          </cell>
          <cell r="E4">
            <v>0</v>
          </cell>
          <cell r="F4">
            <v>0</v>
          </cell>
          <cell r="G4">
            <v>0</v>
          </cell>
          <cell r="H4">
            <v>0</v>
          </cell>
          <cell r="I4">
            <v>0</v>
          </cell>
          <cell r="J4">
            <v>0</v>
          </cell>
          <cell r="K4">
            <v>0</v>
          </cell>
          <cell r="L4">
            <v>0</v>
          </cell>
          <cell r="M4">
            <v>0</v>
          </cell>
        </row>
        <row r="5">
          <cell r="A5">
            <v>122</v>
          </cell>
          <cell r="B5" t="str">
            <v>SANOFI</v>
          </cell>
          <cell r="C5" t="str">
            <v>SANOFI WINTHROP INDUSTRIE</v>
          </cell>
          <cell r="D5">
            <v>0</v>
          </cell>
          <cell r="E5">
            <v>0</v>
          </cell>
          <cell r="F5">
            <v>0</v>
          </cell>
          <cell r="G5">
            <v>0</v>
          </cell>
          <cell r="H5">
            <v>0</v>
          </cell>
          <cell r="I5">
            <v>0</v>
          </cell>
          <cell r="J5">
            <v>0</v>
          </cell>
          <cell r="K5">
            <v>0</v>
          </cell>
          <cell r="L5">
            <v>0</v>
          </cell>
          <cell r="M5">
            <v>0</v>
          </cell>
        </row>
        <row r="6">
          <cell r="A6">
            <v>126</v>
          </cell>
          <cell r="B6" t="str">
            <v>SANOFI</v>
          </cell>
          <cell r="C6" t="str">
            <v>SANOFI RECHERCHE</v>
          </cell>
          <cell r="D6">
            <v>0</v>
          </cell>
          <cell r="E6">
            <v>0</v>
          </cell>
          <cell r="F6">
            <v>0</v>
          </cell>
          <cell r="G6">
            <v>0</v>
          </cell>
          <cell r="H6">
            <v>0</v>
          </cell>
          <cell r="I6">
            <v>0</v>
          </cell>
          <cell r="J6">
            <v>0</v>
          </cell>
          <cell r="K6">
            <v>0</v>
          </cell>
          <cell r="L6">
            <v>0</v>
          </cell>
          <cell r="M6">
            <v>0</v>
          </cell>
        </row>
        <row r="7">
          <cell r="A7">
            <v>410</v>
          </cell>
          <cell r="B7" t="str">
            <v>SANOFI</v>
          </cell>
          <cell r="C7" t="str">
            <v>SANOFI CHIMIE</v>
          </cell>
          <cell r="D7">
            <v>0</v>
          </cell>
          <cell r="E7">
            <v>0</v>
          </cell>
          <cell r="F7">
            <v>0</v>
          </cell>
          <cell r="G7">
            <v>0</v>
          </cell>
          <cell r="H7">
            <v>0</v>
          </cell>
          <cell r="I7">
            <v>0</v>
          </cell>
          <cell r="J7">
            <v>0</v>
          </cell>
          <cell r="K7">
            <v>0</v>
          </cell>
          <cell r="L7">
            <v>0</v>
          </cell>
          <cell r="M7">
            <v>0</v>
          </cell>
        </row>
        <row r="8">
          <cell r="A8">
            <v>436</v>
          </cell>
          <cell r="B8" t="str">
            <v>SANOFI</v>
          </cell>
          <cell r="C8" t="str">
            <v>SANOFI WINTHROP A.M.O.</v>
          </cell>
          <cell r="D8">
            <v>411802.99999999959</v>
          </cell>
          <cell r="E8">
            <v>34157.581937802985</v>
          </cell>
          <cell r="F8">
            <v>55483.12647357372</v>
          </cell>
          <cell r="G8">
            <v>50151.74033963104</v>
          </cell>
          <cell r="H8">
            <v>1820.0404289258631</v>
          </cell>
          <cell r="I8">
            <v>-255926.23130060808</v>
          </cell>
          <cell r="J8">
            <v>679681.88840281882</v>
          </cell>
          <cell r="K8">
            <v>33397.526933544374</v>
          </cell>
          <cell r="L8">
            <v>-284149.7327085163</v>
          </cell>
          <cell r="M8">
            <v>10286.184853062183</v>
          </cell>
        </row>
        <row r="9">
          <cell r="A9">
            <v>444</v>
          </cell>
          <cell r="B9" t="str">
            <v>SANOFI</v>
          </cell>
          <cell r="C9" t="str">
            <v>SANOFI WINTHROP OCEAN INDIEN</v>
          </cell>
          <cell r="D9">
            <v>0</v>
          </cell>
          <cell r="E9">
            <v>0</v>
          </cell>
          <cell r="F9">
            <v>0</v>
          </cell>
          <cell r="G9">
            <v>0</v>
          </cell>
          <cell r="H9">
            <v>0</v>
          </cell>
          <cell r="I9">
            <v>0</v>
          </cell>
          <cell r="J9">
            <v>0</v>
          </cell>
          <cell r="K9">
            <v>0</v>
          </cell>
          <cell r="L9">
            <v>0</v>
          </cell>
          <cell r="M9">
            <v>0</v>
          </cell>
        </row>
        <row r="10">
          <cell r="A10">
            <v>445</v>
          </cell>
          <cell r="B10" t="str">
            <v>SANOFI</v>
          </cell>
          <cell r="C10" t="str">
            <v>SANOFI WINTHROP CARAIBES</v>
          </cell>
          <cell r="D10">
            <v>0</v>
          </cell>
          <cell r="E10">
            <v>0</v>
          </cell>
          <cell r="F10">
            <v>0</v>
          </cell>
          <cell r="G10">
            <v>0</v>
          </cell>
          <cell r="H10">
            <v>0</v>
          </cell>
          <cell r="I10">
            <v>0</v>
          </cell>
          <cell r="J10">
            <v>0</v>
          </cell>
          <cell r="K10">
            <v>0</v>
          </cell>
          <cell r="L10">
            <v>0</v>
          </cell>
          <cell r="M10">
            <v>0</v>
          </cell>
        </row>
        <row r="11">
          <cell r="A11">
            <v>804</v>
          </cell>
          <cell r="B11" t="str">
            <v>SYNTHELABO</v>
          </cell>
          <cell r="C11" t="str">
            <v>Synthelabo Groupe</v>
          </cell>
          <cell r="D11">
            <v>69349722</v>
          </cell>
          <cell r="E11">
            <v>3478006</v>
          </cell>
          <cell r="F11">
            <v>5685129</v>
          </cell>
          <cell r="G11">
            <v>5133348.25</v>
          </cell>
          <cell r="H11">
            <v>186418.04557534374</v>
          </cell>
          <cell r="I11">
            <v>-43485353</v>
          </cell>
          <cell r="J11">
            <v>114336905</v>
          </cell>
          <cell r="K11">
            <v>5619192.5813464634</v>
          </cell>
          <cell r="L11">
            <v>-2096492.1552938451</v>
          </cell>
          <cell r="M11">
            <v>0</v>
          </cell>
        </row>
        <row r="12">
          <cell r="A12" t="str">
            <v>F</v>
          </cell>
          <cell r="B12" t="str">
            <v>SYNTHELABO</v>
          </cell>
          <cell r="C12" t="str">
            <v>Synthelabo Recherche</v>
          </cell>
          <cell r="D12">
            <v>0</v>
          </cell>
          <cell r="E12">
            <v>0</v>
          </cell>
          <cell r="F12">
            <v>0</v>
          </cell>
          <cell r="G12">
            <v>0</v>
          </cell>
          <cell r="H12">
            <v>0</v>
          </cell>
          <cell r="I12">
            <v>0</v>
          </cell>
          <cell r="J12">
            <v>0</v>
          </cell>
          <cell r="K12">
            <v>0</v>
          </cell>
          <cell r="L12">
            <v>0</v>
          </cell>
          <cell r="M12">
            <v>0</v>
          </cell>
        </row>
        <row r="13">
          <cell r="A13">
            <v>807</v>
          </cell>
          <cell r="B13" t="str">
            <v>SYNTHELABO</v>
          </cell>
          <cell r="C13" t="str">
            <v>Synthelabo OTC</v>
          </cell>
          <cell r="D13">
            <v>0</v>
          </cell>
          <cell r="E13">
            <v>0</v>
          </cell>
          <cell r="F13">
            <v>0</v>
          </cell>
          <cell r="G13">
            <v>0</v>
          </cell>
          <cell r="H13">
            <v>0</v>
          </cell>
          <cell r="I13">
            <v>0</v>
          </cell>
          <cell r="J13">
            <v>0</v>
          </cell>
          <cell r="K13">
            <v>0</v>
          </cell>
          <cell r="L13">
            <v>0</v>
          </cell>
          <cell r="M13">
            <v>0</v>
          </cell>
        </row>
        <row r="14">
          <cell r="A14">
            <v>821</v>
          </cell>
          <cell r="B14" t="str">
            <v>SYNTHELABO</v>
          </cell>
          <cell r="C14" t="str">
            <v>Synthelabo Biomédical</v>
          </cell>
          <cell r="D14">
            <v>0</v>
          </cell>
          <cell r="E14">
            <v>0</v>
          </cell>
          <cell r="F14">
            <v>0</v>
          </cell>
          <cell r="G14">
            <v>0</v>
          </cell>
          <cell r="H14">
            <v>0</v>
          </cell>
          <cell r="I14">
            <v>0</v>
          </cell>
          <cell r="J14">
            <v>0</v>
          </cell>
          <cell r="K14">
            <v>0</v>
          </cell>
          <cell r="L14">
            <v>0</v>
          </cell>
          <cell r="M14">
            <v>0</v>
          </cell>
        </row>
        <row r="15">
          <cell r="A15">
            <v>802</v>
          </cell>
          <cell r="B15" t="str">
            <v>SYNTHELABO</v>
          </cell>
          <cell r="C15" t="str">
            <v>Sylachim (ex Finorga)</v>
          </cell>
          <cell r="D15">
            <v>0</v>
          </cell>
          <cell r="E15">
            <v>0</v>
          </cell>
          <cell r="F15">
            <v>0</v>
          </cell>
          <cell r="G15">
            <v>0</v>
          </cell>
          <cell r="H15">
            <v>0</v>
          </cell>
          <cell r="I15">
            <v>0</v>
          </cell>
          <cell r="J15">
            <v>0</v>
          </cell>
          <cell r="K15">
            <v>0</v>
          </cell>
          <cell r="L15">
            <v>0</v>
          </cell>
          <cell r="M15">
            <v>0</v>
          </cell>
        </row>
        <row r="16">
          <cell r="A16">
            <v>811</v>
          </cell>
          <cell r="B16" t="str">
            <v>SYNTHELABO</v>
          </cell>
          <cell r="C16" t="str">
            <v>Irex</v>
          </cell>
          <cell r="D16">
            <v>0</v>
          </cell>
          <cell r="E16">
            <v>0</v>
          </cell>
          <cell r="F16">
            <v>0</v>
          </cell>
          <cell r="G16">
            <v>0</v>
          </cell>
          <cell r="H16">
            <v>0</v>
          </cell>
          <cell r="I16">
            <v>0</v>
          </cell>
          <cell r="J16">
            <v>0</v>
          </cell>
          <cell r="K16">
            <v>0</v>
          </cell>
          <cell r="L16">
            <v>0</v>
          </cell>
          <cell r="M16">
            <v>0</v>
          </cell>
        </row>
        <row r="17">
          <cell r="A17" t="str">
            <v>Y</v>
          </cell>
          <cell r="B17" t="str">
            <v>SYNTHELABO</v>
          </cell>
          <cell r="C17" t="str">
            <v>Laboratoires Synthelabo</v>
          </cell>
          <cell r="D17">
            <v>0</v>
          </cell>
          <cell r="E17">
            <v>0</v>
          </cell>
          <cell r="F17">
            <v>0</v>
          </cell>
          <cell r="G17">
            <v>0</v>
          </cell>
          <cell r="H17">
            <v>0</v>
          </cell>
          <cell r="I17">
            <v>0</v>
          </cell>
          <cell r="J17">
            <v>0</v>
          </cell>
          <cell r="K17">
            <v>0</v>
          </cell>
          <cell r="L17">
            <v>0</v>
          </cell>
          <cell r="M17">
            <v>0</v>
          </cell>
        </row>
        <row r="18">
          <cell r="A18">
            <v>808</v>
          </cell>
          <cell r="B18" t="str">
            <v>SYNTHELABO</v>
          </cell>
          <cell r="C18" t="str">
            <v>Dentoria</v>
          </cell>
          <cell r="D18">
            <v>866875.90710125759</v>
          </cell>
          <cell r="E18">
            <v>43503.164498547412</v>
          </cell>
          <cell r="F18">
            <v>70038.815333248422</v>
          </cell>
          <cell r="G18">
            <v>63404.902624573173</v>
          </cell>
          <cell r="H18">
            <v>2298.8132939390271</v>
          </cell>
          <cell r="I18">
            <v>-528075</v>
          </cell>
          <cell r="J18">
            <v>1403137.6858189877</v>
          </cell>
          <cell r="K18">
            <v>69171.65914232409</v>
          </cell>
          <cell r="L18">
            <v>-144693.16007554243</v>
          </cell>
          <cell r="M18">
            <v>0</v>
          </cell>
        </row>
        <row r="19">
          <cell r="A19">
            <v>824</v>
          </cell>
          <cell r="B19" t="str">
            <v>SYNTHELABO</v>
          </cell>
          <cell r="C19" t="str">
            <v>Porges</v>
          </cell>
          <cell r="D19">
            <v>0</v>
          </cell>
          <cell r="E19">
            <v>0</v>
          </cell>
          <cell r="F19">
            <v>0</v>
          </cell>
          <cell r="G19">
            <v>0</v>
          </cell>
          <cell r="H19">
            <v>0</v>
          </cell>
          <cell r="I19">
            <v>0</v>
          </cell>
          <cell r="J19">
            <v>0</v>
          </cell>
          <cell r="K19">
            <v>0</v>
          </cell>
          <cell r="L19">
            <v>0</v>
          </cell>
          <cell r="M19">
            <v>0</v>
          </cell>
        </row>
        <row r="20">
          <cell r="A20">
            <v>8</v>
          </cell>
          <cell r="B20" t="str">
            <v>SYNTHELABO</v>
          </cell>
          <cell r="C20" t="str">
            <v>Sogetic</v>
          </cell>
          <cell r="D20">
            <v>0</v>
          </cell>
          <cell r="E20">
            <v>0</v>
          </cell>
          <cell r="F20">
            <v>0</v>
          </cell>
          <cell r="G20">
            <v>0</v>
          </cell>
          <cell r="H20">
            <v>0</v>
          </cell>
          <cell r="I20">
            <v>0</v>
          </cell>
          <cell r="J20">
            <v>0</v>
          </cell>
          <cell r="K20">
            <v>0</v>
          </cell>
          <cell r="L20">
            <v>0</v>
          </cell>
          <cell r="M20">
            <v>0</v>
          </cell>
        </row>
        <row r="21">
          <cell r="A21">
            <v>25</v>
          </cell>
          <cell r="B21" t="str">
            <v>SYNTHELABO</v>
          </cell>
          <cell r="C21" t="str">
            <v>Synthelabo Biomoléculaire</v>
          </cell>
          <cell r="D21">
            <v>0</v>
          </cell>
          <cell r="E21">
            <v>0</v>
          </cell>
          <cell r="F21">
            <v>0</v>
          </cell>
          <cell r="G21">
            <v>0</v>
          </cell>
          <cell r="H21">
            <v>0</v>
          </cell>
          <cell r="I21">
            <v>0</v>
          </cell>
          <cell r="J21">
            <v>0</v>
          </cell>
          <cell r="K21">
            <v>0</v>
          </cell>
          <cell r="L21">
            <v>0</v>
          </cell>
          <cell r="M21">
            <v>0</v>
          </cell>
        </row>
        <row r="22">
          <cell r="A22">
            <v>822</v>
          </cell>
          <cell r="B22" t="str">
            <v>SYNTHELABO</v>
          </cell>
          <cell r="C22" t="str">
            <v>ELA Médical</v>
          </cell>
          <cell r="D22">
            <v>0</v>
          </cell>
          <cell r="E22">
            <v>0</v>
          </cell>
          <cell r="F22">
            <v>0</v>
          </cell>
          <cell r="G22">
            <v>0</v>
          </cell>
          <cell r="H22">
            <v>0</v>
          </cell>
          <cell r="I22">
            <v>0</v>
          </cell>
          <cell r="J22">
            <v>0</v>
          </cell>
          <cell r="K22">
            <v>0</v>
          </cell>
          <cell r="L22">
            <v>0</v>
          </cell>
          <cell r="M22">
            <v>0</v>
          </cell>
        </row>
        <row r="23">
          <cell r="A23">
            <v>806</v>
          </cell>
          <cell r="B23" t="str">
            <v>SYNTHELABO</v>
          </cell>
          <cell r="C23" t="str">
            <v>ELA France</v>
          </cell>
          <cell r="D23">
            <v>0</v>
          </cell>
          <cell r="E23">
            <v>0</v>
          </cell>
          <cell r="F23">
            <v>0</v>
          </cell>
          <cell r="G23">
            <v>0</v>
          </cell>
          <cell r="H23">
            <v>0</v>
          </cell>
          <cell r="I23">
            <v>0</v>
          </cell>
          <cell r="J23">
            <v>0</v>
          </cell>
          <cell r="K23">
            <v>0</v>
          </cell>
          <cell r="L23">
            <v>0</v>
          </cell>
          <cell r="M23">
            <v>0</v>
          </cell>
        </row>
        <row r="24">
          <cell r="A24">
            <v>823</v>
          </cell>
          <cell r="B24" t="str">
            <v>SYNTHELABO</v>
          </cell>
          <cell r="C24" t="str">
            <v>ELA Recherche</v>
          </cell>
          <cell r="D24">
            <v>0</v>
          </cell>
          <cell r="E24">
            <v>0</v>
          </cell>
          <cell r="F24">
            <v>0</v>
          </cell>
          <cell r="G24">
            <v>0</v>
          </cell>
          <cell r="H24">
            <v>0</v>
          </cell>
          <cell r="I24">
            <v>0</v>
          </cell>
          <cell r="J24">
            <v>0</v>
          </cell>
          <cell r="K24">
            <v>0</v>
          </cell>
          <cell r="L24">
            <v>0</v>
          </cell>
          <cell r="M24">
            <v>0</v>
          </cell>
        </row>
        <row r="25">
          <cell r="A25">
            <v>364</v>
          </cell>
          <cell r="B25" t="str">
            <v>SANOFI-SYNTHELABO</v>
          </cell>
          <cell r="C25" t="str">
            <v>Sanofi-Synthélabo Groupe</v>
          </cell>
          <cell r="D25">
            <v>0</v>
          </cell>
          <cell r="E25">
            <v>0</v>
          </cell>
          <cell r="F25">
            <v>0</v>
          </cell>
          <cell r="G25">
            <v>0</v>
          </cell>
          <cell r="H25">
            <v>0</v>
          </cell>
          <cell r="I25">
            <v>0</v>
          </cell>
          <cell r="J25">
            <v>0</v>
          </cell>
          <cell r="K25">
            <v>0</v>
          </cell>
          <cell r="L25">
            <v>0</v>
          </cell>
          <cell r="M25">
            <v>0</v>
          </cell>
        </row>
        <row r="26">
          <cell r="A26">
            <v>446</v>
          </cell>
          <cell r="B26" t="str">
            <v>SANOFI-SYNTHELABO</v>
          </cell>
          <cell r="C26" t="str">
            <v>Sanofi-Synthélabo Polynésie</v>
          </cell>
          <cell r="D26">
            <v>0</v>
          </cell>
          <cell r="E26">
            <v>0</v>
          </cell>
          <cell r="F26">
            <v>0</v>
          </cell>
          <cell r="G26">
            <v>0</v>
          </cell>
          <cell r="H26">
            <v>0</v>
          </cell>
          <cell r="I26">
            <v>0</v>
          </cell>
          <cell r="J26">
            <v>0</v>
          </cell>
          <cell r="K26">
            <v>0</v>
          </cell>
          <cell r="L26">
            <v>0</v>
          </cell>
          <cell r="M26">
            <v>0</v>
          </cell>
        </row>
        <row r="27">
          <cell r="A27">
            <v>447</v>
          </cell>
          <cell r="B27" t="str">
            <v>SANOFI-SYNTHELABO</v>
          </cell>
          <cell r="C27" t="str">
            <v>Sanofi-Synthélabo Nouvelle-Calédonie</v>
          </cell>
          <cell r="D27">
            <v>0</v>
          </cell>
          <cell r="E27">
            <v>0</v>
          </cell>
          <cell r="F27">
            <v>0</v>
          </cell>
          <cell r="G27">
            <v>0</v>
          </cell>
          <cell r="H27">
            <v>0</v>
          </cell>
          <cell r="I27">
            <v>0</v>
          </cell>
          <cell r="J27">
            <v>0</v>
          </cell>
          <cell r="K27">
            <v>0</v>
          </cell>
          <cell r="L27">
            <v>0</v>
          </cell>
          <cell r="M27">
            <v>0</v>
          </cell>
        </row>
        <row r="29">
          <cell r="C29" t="str">
            <v>Total Transferts "In"</v>
          </cell>
          <cell r="D29">
            <v>70628400.907101259</v>
          </cell>
          <cell r="E29">
            <v>3555666.7464363505</v>
          </cell>
          <cell r="F29">
            <v>5810650.9418068221</v>
          </cell>
          <cell r="G29">
            <v>5246904.8929642048</v>
          </cell>
          <cell r="H29">
            <v>190536.89929820862</v>
          </cell>
          <cell r="I29">
            <v>-44269354.231300607</v>
          </cell>
          <cell r="J29">
            <v>116419724.5742218</v>
          </cell>
          <cell r="K29">
            <v>5721761.7674223315</v>
          </cell>
          <cell r="L29">
            <v>-2525335.0480779037</v>
          </cell>
          <cell r="M29">
            <v>10286.184853062183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othèses"/>
      <sheetName val="Feuil3"/>
      <sheetName val="récap Euros"/>
      <sheetName val="SFAS 1999_Euro"/>
      <sheetName val="SFAS 2000_Euro"/>
      <sheetName val="SFAS 2001_Euro"/>
      <sheetName val="récap"/>
      <sheetName val="DA 1999"/>
      <sheetName val="Tableau Société"/>
      <sheetName val="Dette Initiale Euro"/>
      <sheetName val="Dette Initiale"/>
      <sheetName val="SFAS 1999_F"/>
      <sheetName val="SFAS 2000_F"/>
      <sheetName val="SFAS 2001_F"/>
      <sheetName val="Rationalisation PGA 01 Euro"/>
      <sheetName val="Rationalisation PGA"/>
      <sheetName val="Ventes 2001"/>
      <sheetName val="Transfert In_2001"/>
      <sheetName val="In_2001 - 1"/>
      <sheetName val="In_2001 - 2"/>
      <sheetName val="In_2001 - 3"/>
      <sheetName val="Transfert Out_2001"/>
      <sheetName val="Out_2001 - 1"/>
      <sheetName val="Out_2001 - 2"/>
      <sheetName val="Out_2001 - 3"/>
      <sheetName val="PGA 2000 euro"/>
      <sheetName val="PGA 2000"/>
      <sheetName val="PGA 2001"/>
      <sheetName val="TO 2001"/>
      <sheetName val="TO 2002"/>
      <sheetName val="SC 2001"/>
      <sheetName val="PSC 2001"/>
      <sheetName val="PSC 2002"/>
      <sheetName val="Charge 2002_Euro"/>
      <sheetName val="Charge 2002"/>
      <sheetName val="IC_PBO 2001"/>
      <sheetName val="IC_Prest 2001"/>
      <sheetName val="IC_2001"/>
      <sheetName val="DA 2000 Estimée Euro"/>
      <sheetName val="DA Estimée"/>
      <sheetName val="Transfert In"/>
      <sheetName val="Transfert In - 1"/>
      <sheetName val="Transfert In - 2"/>
      <sheetName val="Transfert In - 3"/>
      <sheetName val="Transfert In - 4"/>
      <sheetName val="Transfert In - 5"/>
      <sheetName val="Transfert In - 6"/>
      <sheetName val="Transfert In - 7"/>
      <sheetName val="Transfert In - 8"/>
      <sheetName val="Transfert In - 9"/>
      <sheetName val="Transfert In - 10"/>
      <sheetName val="Transfert Out"/>
      <sheetName val="Transfert Out - 1"/>
      <sheetName val="Transfert Out - 2"/>
      <sheetName val="Transfert Out - 3"/>
      <sheetName val="Transfert Out - 4"/>
      <sheetName val="Transfert Out - 5"/>
    </sheetNames>
    <sheetDataSet>
      <sheetData sheetId="0" refreshError="1">
        <row r="14">
          <cell r="B14">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code SOCIETE</v>
          </cell>
          <cell r="B1" t="str">
            <v>Origine</v>
          </cell>
          <cell r="C1" t="str">
            <v>Libellé</v>
          </cell>
          <cell r="D1" t="str">
            <v>DA</v>
          </cell>
          <cell r="E1" t="str">
            <v>PGA</v>
          </cell>
          <cell r="F1" t="str">
            <v>SC</v>
          </cell>
          <cell r="G1" t="str">
            <v>IC sur SC</v>
          </cell>
          <cell r="H1" t="str">
            <v>PSC</v>
          </cell>
          <cell r="I1" t="str">
            <v>IC sur DA</v>
          </cell>
          <cell r="J1" t="str">
            <v>TO 2000</v>
          </cell>
        </row>
        <row r="2">
          <cell r="A2">
            <v>100</v>
          </cell>
          <cell r="B2" t="str">
            <v>SANOFI</v>
          </cell>
          <cell r="C2" t="str">
            <v>SANOFI SYNTHELABO</v>
          </cell>
        </row>
        <row r="3">
          <cell r="A3">
            <v>105</v>
          </cell>
          <cell r="B3" t="str">
            <v>SANOFI</v>
          </cell>
          <cell r="C3" t="str">
            <v>SRABM</v>
          </cell>
        </row>
        <row r="4">
          <cell r="A4">
            <v>106</v>
          </cell>
          <cell r="B4" t="str">
            <v>SANOFI</v>
          </cell>
          <cell r="C4" t="str">
            <v>SANOFI SYNTHELABO France</v>
          </cell>
        </row>
        <row r="5">
          <cell r="A5">
            <v>122</v>
          </cell>
          <cell r="B5" t="str">
            <v>SANOFI</v>
          </cell>
          <cell r="C5" t="str">
            <v>SANOFI WINTHROP INDUSTRIE</v>
          </cell>
        </row>
        <row r="6">
          <cell r="A6">
            <v>126</v>
          </cell>
          <cell r="B6" t="str">
            <v>SANOFI</v>
          </cell>
          <cell r="C6" t="str">
            <v>SANOFI RECHERCHE</v>
          </cell>
        </row>
        <row r="7">
          <cell r="A7">
            <v>410</v>
          </cell>
          <cell r="B7" t="str">
            <v>SANOFI</v>
          </cell>
          <cell r="C7" t="str">
            <v>SANOFI CHIMIE</v>
          </cell>
        </row>
        <row r="8">
          <cell r="A8">
            <v>436</v>
          </cell>
          <cell r="B8" t="str">
            <v>SANOFI</v>
          </cell>
          <cell r="C8" t="str">
            <v>SANOFI WINTHROP A.M.O.</v>
          </cell>
        </row>
        <row r="9">
          <cell r="A9">
            <v>444</v>
          </cell>
          <cell r="B9" t="str">
            <v>SANOFI</v>
          </cell>
          <cell r="C9" t="str">
            <v>SANOFI WINTHROP OCEAN INDIEN</v>
          </cell>
        </row>
        <row r="10">
          <cell r="A10">
            <v>445</v>
          </cell>
          <cell r="B10" t="str">
            <v>SANOFI</v>
          </cell>
          <cell r="C10" t="str">
            <v>SANOFI WINTHROP CARAIBES</v>
          </cell>
        </row>
        <row r="11">
          <cell r="A11">
            <v>804</v>
          </cell>
          <cell r="B11" t="str">
            <v>SYNTHELABO</v>
          </cell>
          <cell r="C11" t="str">
            <v>Synthelabo Groupe</v>
          </cell>
        </row>
        <row r="12">
          <cell r="A12" t="str">
            <v>F</v>
          </cell>
          <cell r="B12" t="str">
            <v>SYNTHELABO</v>
          </cell>
          <cell r="C12" t="str">
            <v>Synthelabo Recherche</v>
          </cell>
        </row>
        <row r="13">
          <cell r="A13">
            <v>807</v>
          </cell>
          <cell r="B13" t="str">
            <v>SYNTHELABO</v>
          </cell>
          <cell r="C13" t="str">
            <v>Synthelabo OTC</v>
          </cell>
        </row>
        <row r="14">
          <cell r="A14">
            <v>821</v>
          </cell>
          <cell r="B14" t="str">
            <v>SYNTHELABO</v>
          </cell>
          <cell r="C14" t="str">
            <v>Synthelabo Biomédical</v>
          </cell>
          <cell r="D14">
            <v>429678</v>
          </cell>
          <cell r="E14">
            <v>-77562</v>
          </cell>
          <cell r="F14">
            <v>98242.5</v>
          </cell>
          <cell r="G14">
            <v>3576.5842669537074</v>
          </cell>
          <cell r="H14">
            <v>285411</v>
          </cell>
          <cell r="I14">
            <v>35965.650241245807</v>
          </cell>
          <cell r="J14">
            <v>0</v>
          </cell>
        </row>
        <row r="15">
          <cell r="A15">
            <v>802</v>
          </cell>
          <cell r="B15" t="str">
            <v>SYNTHELABO</v>
          </cell>
          <cell r="C15" t="str">
            <v>Sylachim (ex Finorga)</v>
          </cell>
          <cell r="D15">
            <v>10196976</v>
          </cell>
          <cell r="E15">
            <v>-534999</v>
          </cell>
          <cell r="F15">
            <v>618241.75</v>
          </cell>
          <cell r="G15">
            <v>21113.042241633866</v>
          </cell>
          <cell r="H15">
            <v>0</v>
          </cell>
          <cell r="I15">
            <v>565422.62240197102</v>
          </cell>
          <cell r="J15">
            <v>0</v>
          </cell>
        </row>
        <row r="16">
          <cell r="A16">
            <v>811</v>
          </cell>
          <cell r="B16" t="str">
            <v>SYNTHELABO</v>
          </cell>
          <cell r="C16" t="str">
            <v>Irex</v>
          </cell>
          <cell r="D16">
            <v>0</v>
          </cell>
          <cell r="E16">
            <v>0</v>
          </cell>
          <cell r="G16">
            <v>0</v>
          </cell>
        </row>
        <row r="17">
          <cell r="A17" t="str">
            <v>Y</v>
          </cell>
          <cell r="B17" t="str">
            <v>SYNTHELABO</v>
          </cell>
          <cell r="C17" t="str">
            <v>Laboratoires Synthelabo</v>
          </cell>
          <cell r="D17">
            <v>0</v>
          </cell>
          <cell r="E17">
            <v>0</v>
          </cell>
          <cell r="G17">
            <v>0</v>
          </cell>
        </row>
        <row r="18">
          <cell r="A18">
            <v>808</v>
          </cell>
          <cell r="B18" t="str">
            <v>SYNTHELABO</v>
          </cell>
          <cell r="C18" t="str">
            <v>Dentoria</v>
          </cell>
          <cell r="D18">
            <v>866454.93926454475</v>
          </cell>
          <cell r="E18">
            <v>-144622.894924458</v>
          </cell>
          <cell r="F18">
            <v>131870.75</v>
          </cell>
          <cell r="G18">
            <v>4794.9734991083706</v>
          </cell>
          <cell r="H18">
            <v>563071</v>
          </cell>
          <cell r="I18">
            <v>71663.196582469114</v>
          </cell>
          <cell r="J18">
            <v>0</v>
          </cell>
        </row>
        <row r="19">
          <cell r="A19">
            <v>824</v>
          </cell>
          <cell r="B19" t="str">
            <v>SYNTHELABO</v>
          </cell>
          <cell r="C19" t="str">
            <v>Porges</v>
          </cell>
          <cell r="D19">
            <v>20003222</v>
          </cell>
          <cell r="E19">
            <v>35039</v>
          </cell>
          <cell r="F19">
            <v>1278316</v>
          </cell>
          <cell r="G19">
            <v>43659.174335536707</v>
          </cell>
          <cell r="H19">
            <v>0</v>
          </cell>
          <cell r="I19">
            <v>1110460.8317062396</v>
          </cell>
          <cell r="J19">
            <v>0</v>
          </cell>
        </row>
        <row r="20">
          <cell r="A20">
            <v>8</v>
          </cell>
          <cell r="B20" t="str">
            <v>SYNTHELABO</v>
          </cell>
          <cell r="C20" t="str">
            <v>Sogetic</v>
          </cell>
          <cell r="D20">
            <v>0</v>
          </cell>
          <cell r="E20">
            <v>0</v>
          </cell>
          <cell r="G20">
            <v>0</v>
          </cell>
        </row>
        <row r="21">
          <cell r="A21">
            <v>25</v>
          </cell>
          <cell r="B21" t="str">
            <v>SYNTHELABO</v>
          </cell>
          <cell r="C21" t="str">
            <v>Synthelabo Biomoléculaire</v>
          </cell>
          <cell r="D21">
            <v>0</v>
          </cell>
          <cell r="E21">
            <v>0</v>
          </cell>
          <cell r="G21">
            <v>0</v>
          </cell>
        </row>
        <row r="22">
          <cell r="A22">
            <v>822</v>
          </cell>
          <cell r="B22" t="str">
            <v>SYNTHELABO</v>
          </cell>
          <cell r="C22" t="str">
            <v>ELA Médical</v>
          </cell>
          <cell r="D22">
            <v>7495731</v>
          </cell>
          <cell r="E22">
            <v>-143174</v>
          </cell>
          <cell r="F22">
            <v>810622</v>
          </cell>
          <cell r="G22">
            <v>27683.482050814746</v>
          </cell>
          <cell r="H22">
            <v>0</v>
          </cell>
          <cell r="I22">
            <v>419589.88498186588</v>
          </cell>
          <cell r="J22">
            <v>0</v>
          </cell>
        </row>
        <row r="23">
          <cell r="A23">
            <v>806</v>
          </cell>
          <cell r="B23" t="str">
            <v>SYNTHELABO</v>
          </cell>
          <cell r="C23" t="str">
            <v>ELA France</v>
          </cell>
          <cell r="D23">
            <v>4746119</v>
          </cell>
          <cell r="E23">
            <v>179546</v>
          </cell>
          <cell r="F23">
            <v>399826.25</v>
          </cell>
          <cell r="G23">
            <v>13658.21069519308</v>
          </cell>
          <cell r="H23">
            <v>0</v>
          </cell>
          <cell r="I23">
            <v>264668.53896015126</v>
          </cell>
          <cell r="J23">
            <v>0</v>
          </cell>
        </row>
        <row r="24">
          <cell r="A24">
            <v>823</v>
          </cell>
          <cell r="B24" t="str">
            <v>SYNTHELABO</v>
          </cell>
          <cell r="C24" t="str">
            <v>ELA Recherche</v>
          </cell>
          <cell r="D24">
            <v>6065630</v>
          </cell>
          <cell r="E24">
            <v>202008</v>
          </cell>
          <cell r="F24">
            <v>524909</v>
          </cell>
          <cell r="G24">
            <v>17929.205955633122</v>
          </cell>
          <cell r="H24">
            <v>0</v>
          </cell>
          <cell r="I24">
            <v>338353.53513527068</v>
          </cell>
          <cell r="J24">
            <v>0</v>
          </cell>
        </row>
        <row r="25">
          <cell r="A25">
            <v>364</v>
          </cell>
          <cell r="B25" t="str">
            <v>SANOFI-SYNTHELABO</v>
          </cell>
          <cell r="C25" t="str">
            <v>Sanofi-Synthélabo Groupe</v>
          </cell>
        </row>
        <row r="26">
          <cell r="A26">
            <v>446</v>
          </cell>
          <cell r="B26" t="str">
            <v>SANOFI-SYNTHELABO</v>
          </cell>
          <cell r="C26" t="str">
            <v>Sanofi-Synthélabo Polynésie</v>
          </cell>
        </row>
        <row r="27">
          <cell r="A27">
            <v>447</v>
          </cell>
          <cell r="B27" t="str">
            <v>SANOFI-SYNTHELABO</v>
          </cell>
          <cell r="C27" t="str">
            <v>Sanofi-Synthélabo Nouvelle-Calédonie</v>
          </cell>
        </row>
        <row r="30">
          <cell r="D30">
            <v>49803810.939264543</v>
          </cell>
          <cell r="E30">
            <v>-483764.894924458</v>
          </cell>
          <cell r="F30">
            <v>3862028.25</v>
          </cell>
          <cell r="G30">
            <v>132414.67304487361</v>
          </cell>
          <cell r="H30">
            <v>848482</v>
          </cell>
          <cell r="I30">
            <v>2806124.2600092134</v>
          </cell>
          <cell r="J30">
            <v>0</v>
          </cell>
        </row>
      </sheetData>
      <sheetData sheetId="17" refreshError="1">
        <row r="1">
          <cell r="A1" t="str">
            <v>code SOCIETE</v>
          </cell>
          <cell r="B1" t="str">
            <v>Origine</v>
          </cell>
          <cell r="C1" t="str">
            <v>Libellé</v>
          </cell>
          <cell r="D1" t="str">
            <v>DA</v>
          </cell>
          <cell r="E1" t="str">
            <v>CN 1</v>
          </cell>
          <cell r="F1" t="str">
            <v>CN 2</v>
          </cell>
          <cell r="G1" t="str">
            <v>CN</v>
          </cell>
          <cell r="H1" t="str">
            <v>IC sur Coût Normal</v>
          </cell>
          <cell r="I1" t="str">
            <v>PSC</v>
          </cell>
          <cell r="J1" t="str">
            <v>DA New Régime @01-01-01</v>
          </cell>
          <cell r="K1" t="str">
            <v>IC sur PBO</v>
          </cell>
          <cell r="L1" t="str">
            <v>PGA 2000</v>
          </cell>
          <cell r="M1" t="str">
            <v>TO 2000</v>
          </cell>
          <cell r="N1" t="str">
            <v>Commentaires</v>
          </cell>
        </row>
        <row r="2">
          <cell r="A2">
            <v>100</v>
          </cell>
          <cell r="B2" t="str">
            <v>SANOFI</v>
          </cell>
          <cell r="C2" t="str">
            <v>SANOFI SYNTHELABO</v>
          </cell>
          <cell r="D2">
            <v>0</v>
          </cell>
          <cell r="E2">
            <v>0</v>
          </cell>
          <cell r="F2">
            <v>0</v>
          </cell>
          <cell r="G2">
            <v>0</v>
          </cell>
          <cell r="H2">
            <v>0</v>
          </cell>
          <cell r="I2">
            <v>0</v>
          </cell>
          <cell r="J2">
            <v>0</v>
          </cell>
          <cell r="K2">
            <v>0</v>
          </cell>
          <cell r="L2">
            <v>0</v>
          </cell>
          <cell r="M2">
            <v>0</v>
          </cell>
        </row>
        <row r="3">
          <cell r="A3">
            <v>105</v>
          </cell>
          <cell r="B3" t="str">
            <v>SANOFI</v>
          </cell>
          <cell r="C3" t="str">
            <v>SRABM</v>
          </cell>
          <cell r="D3">
            <v>0</v>
          </cell>
          <cell r="E3">
            <v>0</v>
          </cell>
          <cell r="F3">
            <v>0</v>
          </cell>
          <cell r="G3">
            <v>0</v>
          </cell>
          <cell r="H3">
            <v>0</v>
          </cell>
          <cell r="I3">
            <v>0</v>
          </cell>
          <cell r="J3">
            <v>0</v>
          </cell>
          <cell r="K3">
            <v>0</v>
          </cell>
          <cell r="L3">
            <v>0</v>
          </cell>
          <cell r="M3">
            <v>0</v>
          </cell>
        </row>
        <row r="4">
          <cell r="A4">
            <v>106</v>
          </cell>
          <cell r="B4" t="str">
            <v>SANOFI</v>
          </cell>
          <cell r="C4" t="str">
            <v>SANOFI SYNTHELABO France</v>
          </cell>
          <cell r="D4">
            <v>0</v>
          </cell>
          <cell r="E4">
            <v>0</v>
          </cell>
          <cell r="F4">
            <v>0</v>
          </cell>
          <cell r="G4">
            <v>0</v>
          </cell>
          <cell r="H4">
            <v>0</v>
          </cell>
          <cell r="I4">
            <v>0</v>
          </cell>
          <cell r="J4">
            <v>0</v>
          </cell>
          <cell r="K4">
            <v>0</v>
          </cell>
          <cell r="L4">
            <v>0</v>
          </cell>
          <cell r="M4">
            <v>0</v>
          </cell>
        </row>
        <row r="5">
          <cell r="A5">
            <v>122</v>
          </cell>
          <cell r="B5" t="str">
            <v>SANOFI</v>
          </cell>
          <cell r="C5" t="str">
            <v>SANOFI WINTHROP INDUSTRIE</v>
          </cell>
          <cell r="D5">
            <v>69494835.866848886</v>
          </cell>
          <cell r="E5">
            <v>3487014.2647762955</v>
          </cell>
          <cell r="F5">
            <v>5699685.1475474862</v>
          </cell>
          <cell r="G5">
            <v>5146517.4268546887</v>
          </cell>
          <cell r="H5">
            <v>186895.69618162242</v>
          </cell>
          <cell r="I5">
            <v>-43614253.240179725</v>
          </cell>
          <cell r="J5">
            <v>114573210.21372671</v>
          </cell>
          <cell r="K5">
            <v>5630830.0812763879</v>
          </cell>
          <cell r="L5">
            <v>-2196622.7188822827</v>
          </cell>
          <cell r="M5">
            <v>3624.7139024005819</v>
          </cell>
        </row>
        <row r="6">
          <cell r="A6">
            <v>126</v>
          </cell>
          <cell r="B6" t="str">
            <v>SANOFI</v>
          </cell>
          <cell r="C6" t="str">
            <v>SANOFI RECHERCHE</v>
          </cell>
          <cell r="D6">
            <v>0</v>
          </cell>
          <cell r="E6">
            <v>0</v>
          </cell>
          <cell r="F6">
            <v>0</v>
          </cell>
          <cell r="G6">
            <v>0</v>
          </cell>
          <cell r="H6">
            <v>0</v>
          </cell>
          <cell r="I6">
            <v>0</v>
          </cell>
          <cell r="J6">
            <v>0</v>
          </cell>
          <cell r="K6">
            <v>0</v>
          </cell>
          <cell r="L6">
            <v>0</v>
          </cell>
          <cell r="M6">
            <v>0</v>
          </cell>
        </row>
        <row r="7">
          <cell r="A7">
            <v>410</v>
          </cell>
          <cell r="B7" t="str">
            <v>SANOFI</v>
          </cell>
          <cell r="C7" t="str">
            <v>SANOFI CHIMIE</v>
          </cell>
          <cell r="D7">
            <v>0</v>
          </cell>
          <cell r="E7">
            <v>0</v>
          </cell>
          <cell r="F7">
            <v>0</v>
          </cell>
          <cell r="G7">
            <v>0</v>
          </cell>
          <cell r="H7">
            <v>0</v>
          </cell>
          <cell r="I7">
            <v>0</v>
          </cell>
          <cell r="J7">
            <v>0</v>
          </cell>
          <cell r="K7">
            <v>0</v>
          </cell>
          <cell r="L7">
            <v>0</v>
          </cell>
          <cell r="M7">
            <v>0</v>
          </cell>
        </row>
        <row r="8">
          <cell r="A8">
            <v>436</v>
          </cell>
          <cell r="B8" t="str">
            <v>SANOFI</v>
          </cell>
          <cell r="C8" t="str">
            <v>SANOFI WINTHROP A.M.O.</v>
          </cell>
          <cell r="D8">
            <v>0</v>
          </cell>
          <cell r="E8">
            <v>0</v>
          </cell>
          <cell r="F8">
            <v>0</v>
          </cell>
          <cell r="G8">
            <v>0</v>
          </cell>
          <cell r="H8">
            <v>0</v>
          </cell>
          <cell r="I8">
            <v>0</v>
          </cell>
          <cell r="J8">
            <v>0</v>
          </cell>
          <cell r="K8">
            <v>0</v>
          </cell>
          <cell r="L8">
            <v>0</v>
          </cell>
          <cell r="M8">
            <v>0</v>
          </cell>
        </row>
        <row r="9">
          <cell r="A9">
            <v>444</v>
          </cell>
          <cell r="B9" t="str">
            <v>SANOFI</v>
          </cell>
          <cell r="C9" t="str">
            <v>SANOFI WINTHROP OCEAN INDIEN</v>
          </cell>
          <cell r="D9">
            <v>0</v>
          </cell>
          <cell r="E9">
            <v>0</v>
          </cell>
          <cell r="F9">
            <v>0</v>
          </cell>
          <cell r="G9">
            <v>0</v>
          </cell>
          <cell r="H9">
            <v>0</v>
          </cell>
          <cell r="I9">
            <v>0</v>
          </cell>
          <cell r="J9">
            <v>0</v>
          </cell>
          <cell r="K9">
            <v>0</v>
          </cell>
          <cell r="L9">
            <v>0</v>
          </cell>
          <cell r="M9">
            <v>0</v>
          </cell>
        </row>
        <row r="10">
          <cell r="A10">
            <v>445</v>
          </cell>
          <cell r="B10" t="str">
            <v>SANOFI</v>
          </cell>
          <cell r="C10" t="str">
            <v>SANOFI WINTHROP CARAIBES</v>
          </cell>
          <cell r="D10">
            <v>0</v>
          </cell>
          <cell r="E10">
            <v>0</v>
          </cell>
          <cell r="F10">
            <v>0</v>
          </cell>
          <cell r="G10">
            <v>0</v>
          </cell>
          <cell r="H10">
            <v>0</v>
          </cell>
          <cell r="I10">
            <v>0</v>
          </cell>
          <cell r="J10">
            <v>0</v>
          </cell>
          <cell r="K10">
            <v>0</v>
          </cell>
          <cell r="L10">
            <v>0</v>
          </cell>
          <cell r="M10">
            <v>0</v>
          </cell>
        </row>
        <row r="11">
          <cell r="A11">
            <v>804</v>
          </cell>
          <cell r="B11" t="str">
            <v>SYNTHELABO</v>
          </cell>
          <cell r="C11" t="str">
            <v>Synthelabo Groupe</v>
          </cell>
          <cell r="D11">
            <v>0</v>
          </cell>
          <cell r="E11">
            <v>0</v>
          </cell>
          <cell r="F11">
            <v>0</v>
          </cell>
          <cell r="G11">
            <v>0</v>
          </cell>
          <cell r="H11">
            <v>0</v>
          </cell>
          <cell r="I11">
            <v>0</v>
          </cell>
          <cell r="J11">
            <v>0</v>
          </cell>
          <cell r="K11">
            <v>0</v>
          </cell>
          <cell r="L11">
            <v>0</v>
          </cell>
          <cell r="M11">
            <v>0</v>
          </cell>
        </row>
        <row r="12">
          <cell r="A12" t="str">
            <v>F</v>
          </cell>
          <cell r="B12" t="str">
            <v>SYNTHELABO</v>
          </cell>
          <cell r="C12" t="str">
            <v>Synthelabo Recherche</v>
          </cell>
          <cell r="D12">
            <v>0</v>
          </cell>
          <cell r="E12">
            <v>0</v>
          </cell>
          <cell r="F12">
            <v>0</v>
          </cell>
          <cell r="G12">
            <v>0</v>
          </cell>
          <cell r="H12">
            <v>0</v>
          </cell>
          <cell r="I12">
            <v>0</v>
          </cell>
          <cell r="J12">
            <v>0</v>
          </cell>
          <cell r="K12">
            <v>0</v>
          </cell>
          <cell r="L12">
            <v>0</v>
          </cell>
          <cell r="M12">
            <v>0</v>
          </cell>
        </row>
        <row r="13">
          <cell r="A13">
            <v>807</v>
          </cell>
          <cell r="B13" t="str">
            <v>SYNTHELABO</v>
          </cell>
          <cell r="C13" t="str">
            <v>Synthelabo OTC</v>
          </cell>
          <cell r="D13">
            <v>866875.90710125759</v>
          </cell>
          <cell r="E13">
            <v>43503.164498547412</v>
          </cell>
          <cell r="F13">
            <v>70038.815333248422</v>
          </cell>
          <cell r="G13">
            <v>63404.902624573173</v>
          </cell>
          <cell r="H13">
            <v>2298.8132939390271</v>
          </cell>
          <cell r="I13">
            <v>-528075</v>
          </cell>
          <cell r="J13">
            <v>1403137.6858189877</v>
          </cell>
          <cell r="K13">
            <v>69171.65914232409</v>
          </cell>
          <cell r="L13">
            <v>-144693.16007554243</v>
          </cell>
          <cell r="M13">
            <v>0</v>
          </cell>
        </row>
        <row r="14">
          <cell r="A14">
            <v>821</v>
          </cell>
          <cell r="B14" t="str">
            <v>SYNTHELABO</v>
          </cell>
          <cell r="C14" t="str">
            <v>Synthelabo Biomédical</v>
          </cell>
          <cell r="D14">
            <v>0</v>
          </cell>
          <cell r="E14">
            <v>0</v>
          </cell>
          <cell r="F14">
            <v>0</v>
          </cell>
          <cell r="G14">
            <v>0</v>
          </cell>
          <cell r="H14">
            <v>0</v>
          </cell>
          <cell r="I14">
            <v>0</v>
          </cell>
          <cell r="J14">
            <v>0</v>
          </cell>
          <cell r="K14">
            <v>0</v>
          </cell>
          <cell r="L14">
            <v>0</v>
          </cell>
          <cell r="M14">
            <v>0</v>
          </cell>
        </row>
        <row r="15">
          <cell r="A15">
            <v>802</v>
          </cell>
          <cell r="B15" t="str">
            <v>SYNTHELABO</v>
          </cell>
          <cell r="C15" t="str">
            <v>Sylachim (ex Finorga)</v>
          </cell>
          <cell r="D15">
            <v>0</v>
          </cell>
          <cell r="E15">
            <v>0</v>
          </cell>
          <cell r="F15">
            <v>0</v>
          </cell>
          <cell r="G15">
            <v>0</v>
          </cell>
          <cell r="H15">
            <v>0</v>
          </cell>
          <cell r="I15">
            <v>0</v>
          </cell>
          <cell r="J15">
            <v>0</v>
          </cell>
          <cell r="K15">
            <v>0</v>
          </cell>
          <cell r="L15">
            <v>0</v>
          </cell>
          <cell r="M15">
            <v>0</v>
          </cell>
        </row>
        <row r="16">
          <cell r="A16">
            <v>811</v>
          </cell>
          <cell r="B16" t="str">
            <v>SYNTHELABO</v>
          </cell>
          <cell r="C16" t="str">
            <v>Irex</v>
          </cell>
          <cell r="D16">
            <v>0</v>
          </cell>
          <cell r="E16">
            <v>0</v>
          </cell>
          <cell r="F16">
            <v>0</v>
          </cell>
          <cell r="G16">
            <v>0</v>
          </cell>
          <cell r="H16">
            <v>0</v>
          </cell>
          <cell r="I16">
            <v>0</v>
          </cell>
          <cell r="J16">
            <v>0</v>
          </cell>
          <cell r="K16">
            <v>0</v>
          </cell>
          <cell r="L16">
            <v>0</v>
          </cell>
          <cell r="M16">
            <v>0</v>
          </cell>
        </row>
        <row r="17">
          <cell r="A17" t="str">
            <v>Y</v>
          </cell>
          <cell r="B17" t="str">
            <v>SYNTHELABO</v>
          </cell>
          <cell r="C17" t="str">
            <v>Laboratoires Synthelabo</v>
          </cell>
          <cell r="D17">
            <v>0</v>
          </cell>
          <cell r="E17">
            <v>0</v>
          </cell>
          <cell r="F17">
            <v>0</v>
          </cell>
          <cell r="G17">
            <v>0</v>
          </cell>
          <cell r="H17">
            <v>0</v>
          </cell>
          <cell r="I17">
            <v>0</v>
          </cell>
          <cell r="J17">
            <v>0</v>
          </cell>
          <cell r="K17">
            <v>0</v>
          </cell>
          <cell r="L17">
            <v>0</v>
          </cell>
          <cell r="M17">
            <v>0</v>
          </cell>
        </row>
        <row r="18">
          <cell r="A18">
            <v>808</v>
          </cell>
          <cell r="B18" t="str">
            <v>SYNTHELABO</v>
          </cell>
          <cell r="C18" t="str">
            <v>Dentoria</v>
          </cell>
          <cell r="D18">
            <v>0</v>
          </cell>
          <cell r="E18">
            <v>0</v>
          </cell>
          <cell r="F18">
            <v>0</v>
          </cell>
          <cell r="G18">
            <v>0</v>
          </cell>
          <cell r="H18">
            <v>0</v>
          </cell>
          <cell r="I18">
            <v>0</v>
          </cell>
          <cell r="J18">
            <v>0</v>
          </cell>
          <cell r="K18">
            <v>0</v>
          </cell>
          <cell r="L18">
            <v>0</v>
          </cell>
          <cell r="M18">
            <v>0</v>
          </cell>
        </row>
        <row r="19">
          <cell r="A19">
            <v>824</v>
          </cell>
          <cell r="B19" t="str">
            <v>SYNTHELABO</v>
          </cell>
          <cell r="C19" t="str">
            <v>Porges</v>
          </cell>
          <cell r="D19">
            <v>0</v>
          </cell>
          <cell r="E19">
            <v>0</v>
          </cell>
          <cell r="F19">
            <v>0</v>
          </cell>
          <cell r="G19">
            <v>0</v>
          </cell>
          <cell r="H19">
            <v>0</v>
          </cell>
          <cell r="I19">
            <v>0</v>
          </cell>
          <cell r="J19">
            <v>0</v>
          </cell>
          <cell r="K19">
            <v>0</v>
          </cell>
          <cell r="L19">
            <v>0</v>
          </cell>
          <cell r="M19">
            <v>0</v>
          </cell>
        </row>
        <row r="20">
          <cell r="A20">
            <v>8</v>
          </cell>
          <cell r="B20" t="str">
            <v>SYNTHELABO</v>
          </cell>
          <cell r="C20" t="str">
            <v>Sogetic</v>
          </cell>
          <cell r="D20">
            <v>0</v>
          </cell>
          <cell r="E20">
            <v>0</v>
          </cell>
          <cell r="F20">
            <v>0</v>
          </cell>
          <cell r="G20">
            <v>0</v>
          </cell>
          <cell r="H20">
            <v>0</v>
          </cell>
          <cell r="I20">
            <v>0</v>
          </cell>
          <cell r="J20">
            <v>0</v>
          </cell>
          <cell r="K20">
            <v>0</v>
          </cell>
          <cell r="L20">
            <v>0</v>
          </cell>
          <cell r="M20">
            <v>0</v>
          </cell>
        </row>
        <row r="21">
          <cell r="A21">
            <v>25</v>
          </cell>
          <cell r="B21" t="str">
            <v>SYNTHELABO</v>
          </cell>
          <cell r="C21" t="str">
            <v>Synthelabo Biomoléculaire</v>
          </cell>
          <cell r="D21">
            <v>0</v>
          </cell>
          <cell r="E21">
            <v>0</v>
          </cell>
          <cell r="F21">
            <v>0</v>
          </cell>
          <cell r="G21">
            <v>0</v>
          </cell>
          <cell r="H21">
            <v>0</v>
          </cell>
          <cell r="I21">
            <v>0</v>
          </cell>
          <cell r="J21">
            <v>0</v>
          </cell>
          <cell r="K21">
            <v>0</v>
          </cell>
          <cell r="L21">
            <v>0</v>
          </cell>
          <cell r="M21">
            <v>0</v>
          </cell>
        </row>
        <row r="22">
          <cell r="A22">
            <v>822</v>
          </cell>
          <cell r="B22" t="str">
            <v>SYNTHELABO</v>
          </cell>
          <cell r="C22" t="str">
            <v>ELA Médical</v>
          </cell>
          <cell r="D22">
            <v>0</v>
          </cell>
          <cell r="E22">
            <v>0</v>
          </cell>
          <cell r="F22">
            <v>0</v>
          </cell>
          <cell r="G22">
            <v>0</v>
          </cell>
          <cell r="H22">
            <v>0</v>
          </cell>
          <cell r="I22">
            <v>0</v>
          </cell>
          <cell r="J22">
            <v>0</v>
          </cell>
          <cell r="K22">
            <v>0</v>
          </cell>
          <cell r="L22">
            <v>0</v>
          </cell>
          <cell r="M22">
            <v>0</v>
          </cell>
        </row>
        <row r="23">
          <cell r="A23">
            <v>806</v>
          </cell>
          <cell r="B23" t="str">
            <v>SYNTHELABO</v>
          </cell>
          <cell r="C23" t="str">
            <v>ELA France</v>
          </cell>
          <cell r="D23">
            <v>0</v>
          </cell>
          <cell r="E23">
            <v>0</v>
          </cell>
          <cell r="F23">
            <v>0</v>
          </cell>
          <cell r="G23">
            <v>0</v>
          </cell>
          <cell r="H23">
            <v>0</v>
          </cell>
          <cell r="I23">
            <v>0</v>
          </cell>
          <cell r="J23">
            <v>0</v>
          </cell>
          <cell r="K23">
            <v>0</v>
          </cell>
          <cell r="L23">
            <v>0</v>
          </cell>
          <cell r="M23">
            <v>0</v>
          </cell>
        </row>
        <row r="24">
          <cell r="A24">
            <v>823</v>
          </cell>
          <cell r="B24" t="str">
            <v>SYNTHELABO</v>
          </cell>
          <cell r="C24" t="str">
            <v>ELA Recherche</v>
          </cell>
          <cell r="D24">
            <v>0</v>
          </cell>
          <cell r="E24">
            <v>0</v>
          </cell>
          <cell r="F24">
            <v>0</v>
          </cell>
          <cell r="G24">
            <v>0</v>
          </cell>
          <cell r="H24">
            <v>0</v>
          </cell>
          <cell r="I24">
            <v>0</v>
          </cell>
          <cell r="J24">
            <v>0</v>
          </cell>
          <cell r="K24">
            <v>0</v>
          </cell>
          <cell r="L24">
            <v>0</v>
          </cell>
          <cell r="M24">
            <v>0</v>
          </cell>
        </row>
        <row r="25">
          <cell r="A25">
            <v>364</v>
          </cell>
          <cell r="B25" t="str">
            <v>SANOFI-SYNTHELABO</v>
          </cell>
          <cell r="C25" t="str">
            <v>Sanofi-Synthélabo Groupe</v>
          </cell>
          <cell r="D25">
            <v>0</v>
          </cell>
          <cell r="E25">
            <v>0</v>
          </cell>
          <cell r="F25">
            <v>0</v>
          </cell>
          <cell r="G25">
            <v>0</v>
          </cell>
          <cell r="H25">
            <v>0</v>
          </cell>
          <cell r="I25">
            <v>0</v>
          </cell>
          <cell r="J25">
            <v>0</v>
          </cell>
          <cell r="K25">
            <v>0</v>
          </cell>
          <cell r="L25">
            <v>0</v>
          </cell>
          <cell r="M25">
            <v>0</v>
          </cell>
        </row>
        <row r="26">
          <cell r="A26">
            <v>446</v>
          </cell>
          <cell r="B26" t="str">
            <v>SANOFI-SYNTHELABO</v>
          </cell>
          <cell r="C26" t="str">
            <v>Sanofi-Synthélabo Polynésie</v>
          </cell>
          <cell r="D26">
            <v>209401.47113720799</v>
          </cell>
          <cell r="E26">
            <v>16338.432790208321</v>
          </cell>
          <cell r="F26">
            <v>26421.307836442946</v>
          </cell>
          <cell r="G26">
            <v>23900.58907488429</v>
          </cell>
          <cell r="H26">
            <v>866.95526821014948</v>
          </cell>
          <cell r="I26">
            <v>-37635.335628655761</v>
          </cell>
          <cell r="J26">
            <v>345393.13055575418</v>
          </cell>
          <cell r="K26">
            <v>16973.414316016122</v>
          </cell>
          <cell r="L26">
            <v>-144489.89456708121</v>
          </cell>
          <cell r="M26">
            <v>5230.5161463624281</v>
          </cell>
        </row>
        <row r="27">
          <cell r="A27">
            <v>447</v>
          </cell>
          <cell r="B27" t="str">
            <v>SANOFI-SYNTHELABO</v>
          </cell>
          <cell r="C27" t="str">
            <v>Sanofi-Synthélabo Nouvelle-Calédonie</v>
          </cell>
          <cell r="D27">
            <v>57287.662013908601</v>
          </cell>
          <cell r="E27">
            <v>8810.8843712989747</v>
          </cell>
          <cell r="F27">
            <v>14505.671089644395</v>
          </cell>
          <cell r="G27">
            <v>13081.974410058041</v>
          </cell>
          <cell r="H27">
            <v>475.43455443704028</v>
          </cell>
          <cell r="I27">
            <v>-89390.655492229736</v>
          </cell>
          <cell r="J27">
            <v>97983.544120349019</v>
          </cell>
          <cell r="K27">
            <v>4786.6126876035123</v>
          </cell>
          <cell r="L27">
            <v>-39529.274552997304</v>
          </cell>
          <cell r="M27">
            <v>1430.954804299173</v>
          </cell>
        </row>
        <row r="29">
          <cell r="C29" t="str">
            <v>Total Transferts "In"</v>
          </cell>
          <cell r="D29">
            <v>70628400.907101259</v>
          </cell>
          <cell r="E29">
            <v>3555666.74643635</v>
          </cell>
          <cell r="F29">
            <v>5810650.9418068221</v>
          </cell>
          <cell r="G29">
            <v>5246904.8929642048</v>
          </cell>
          <cell r="H29">
            <v>190536.89929820862</v>
          </cell>
          <cell r="I29">
            <v>-44269354.231300615</v>
          </cell>
          <cell r="J29">
            <v>116419724.5742218</v>
          </cell>
          <cell r="K29">
            <v>5721761.7674223315</v>
          </cell>
          <cell r="L29">
            <v>-2525335.0480779037</v>
          </cell>
          <cell r="M29">
            <v>10286.184853062183</v>
          </cell>
        </row>
        <row r="30">
          <cell r="C30" t="str">
            <v>Total Transferts "Out"</v>
          </cell>
          <cell r="D30">
            <v>70628400.907101259</v>
          </cell>
          <cell r="E30">
            <v>3555666.7464363505</v>
          </cell>
          <cell r="F30">
            <v>5810650.9418068221</v>
          </cell>
          <cell r="G30">
            <v>5246904.8929642048</v>
          </cell>
          <cell r="H30">
            <v>190536.89929820862</v>
          </cell>
          <cell r="I30">
            <v>-44269354.231300607</v>
          </cell>
          <cell r="J30">
            <v>116419724.5742218</v>
          </cell>
          <cell r="K30">
            <v>5721761.7674223315</v>
          </cell>
          <cell r="L30">
            <v>-2525335.0480779037</v>
          </cell>
          <cell r="M30">
            <v>10286.184853062183</v>
          </cell>
        </row>
        <row r="31">
          <cell r="C31" t="str">
            <v>Test</v>
          </cell>
          <cell r="D31">
            <v>0</v>
          </cell>
          <cell r="E31">
            <v>0</v>
          </cell>
          <cell r="F31">
            <v>0</v>
          </cell>
          <cell r="G31">
            <v>0</v>
          </cell>
          <cell r="H31">
            <v>0</v>
          </cell>
          <cell r="I31">
            <v>0</v>
          </cell>
          <cell r="J31">
            <v>0</v>
          </cell>
          <cell r="K31">
            <v>0</v>
          </cell>
          <cell r="L31">
            <v>0</v>
          </cell>
          <cell r="M31">
            <v>0</v>
          </cell>
        </row>
      </sheetData>
      <sheetData sheetId="18" refreshError="1"/>
      <sheetData sheetId="19" refreshError="1"/>
      <sheetData sheetId="20" refreshError="1"/>
      <sheetData sheetId="21" refreshError="1">
        <row r="1">
          <cell r="A1" t="str">
            <v>code SOCIETE</v>
          </cell>
          <cell r="B1" t="str">
            <v>Origine</v>
          </cell>
          <cell r="C1" t="str">
            <v>Libellé</v>
          </cell>
          <cell r="D1" t="str">
            <v>DA</v>
          </cell>
          <cell r="E1" t="str">
            <v>CN1</v>
          </cell>
          <cell r="F1" t="str">
            <v>CN2</v>
          </cell>
          <cell r="G1" t="str">
            <v>CN</v>
          </cell>
          <cell r="H1" t="str">
            <v>IC</v>
          </cell>
          <cell r="I1" t="str">
            <v>PSC</v>
          </cell>
          <cell r="J1" t="str">
            <v>DA New Régime @01-01-01</v>
          </cell>
          <cell r="K1" t="str">
            <v>IC sur PBO</v>
          </cell>
          <cell r="L1" t="str">
            <v>PGA 2000</v>
          </cell>
          <cell r="M1" t="str">
            <v>TO 2000</v>
          </cell>
        </row>
        <row r="2">
          <cell r="A2">
            <v>100</v>
          </cell>
          <cell r="B2" t="str">
            <v>SANOFI</v>
          </cell>
          <cell r="C2" t="str">
            <v>SANOFI SYNTHELABO</v>
          </cell>
          <cell r="D2">
            <v>0</v>
          </cell>
          <cell r="E2">
            <v>0</v>
          </cell>
          <cell r="F2">
            <v>0</v>
          </cell>
          <cell r="G2">
            <v>0</v>
          </cell>
          <cell r="H2">
            <v>0</v>
          </cell>
          <cell r="I2">
            <v>0</v>
          </cell>
          <cell r="J2">
            <v>0</v>
          </cell>
          <cell r="K2">
            <v>0</v>
          </cell>
          <cell r="L2">
            <v>0</v>
          </cell>
          <cell r="M2">
            <v>0</v>
          </cell>
        </row>
        <row r="3">
          <cell r="A3">
            <v>105</v>
          </cell>
          <cell r="B3" t="str">
            <v>SANOFI</v>
          </cell>
          <cell r="C3" t="str">
            <v>SRABM</v>
          </cell>
          <cell r="D3">
            <v>0</v>
          </cell>
          <cell r="E3">
            <v>0</v>
          </cell>
          <cell r="F3">
            <v>0</v>
          </cell>
          <cell r="G3">
            <v>0</v>
          </cell>
          <cell r="H3">
            <v>0</v>
          </cell>
          <cell r="I3">
            <v>0</v>
          </cell>
          <cell r="J3">
            <v>0</v>
          </cell>
          <cell r="K3">
            <v>0</v>
          </cell>
          <cell r="L3">
            <v>0</v>
          </cell>
          <cell r="M3">
            <v>0</v>
          </cell>
        </row>
        <row r="4">
          <cell r="A4">
            <v>106</v>
          </cell>
          <cell r="B4" t="str">
            <v>SANOFI</v>
          </cell>
          <cell r="C4" t="str">
            <v>SANOFI SYNTHELABO France</v>
          </cell>
          <cell r="D4">
            <v>0</v>
          </cell>
          <cell r="E4">
            <v>0</v>
          </cell>
          <cell r="F4">
            <v>0</v>
          </cell>
          <cell r="G4">
            <v>0</v>
          </cell>
          <cell r="H4">
            <v>0</v>
          </cell>
          <cell r="I4">
            <v>0</v>
          </cell>
          <cell r="J4">
            <v>0</v>
          </cell>
          <cell r="K4">
            <v>0</v>
          </cell>
          <cell r="L4">
            <v>0</v>
          </cell>
          <cell r="M4">
            <v>0</v>
          </cell>
        </row>
        <row r="5">
          <cell r="A5">
            <v>122</v>
          </cell>
          <cell r="B5" t="str">
            <v>SANOFI</v>
          </cell>
          <cell r="C5" t="str">
            <v>SANOFI WINTHROP INDUSTRIE</v>
          </cell>
          <cell r="D5">
            <v>0</v>
          </cell>
          <cell r="E5">
            <v>0</v>
          </cell>
          <cell r="F5">
            <v>0</v>
          </cell>
          <cell r="G5">
            <v>0</v>
          </cell>
          <cell r="H5">
            <v>0</v>
          </cell>
          <cell r="I5">
            <v>0</v>
          </cell>
          <cell r="J5">
            <v>0</v>
          </cell>
          <cell r="K5">
            <v>0</v>
          </cell>
          <cell r="L5">
            <v>0</v>
          </cell>
          <cell r="M5">
            <v>0</v>
          </cell>
        </row>
        <row r="6">
          <cell r="A6">
            <v>126</v>
          </cell>
          <cell r="B6" t="str">
            <v>SANOFI</v>
          </cell>
          <cell r="C6" t="str">
            <v>SANOFI RECHERCHE</v>
          </cell>
          <cell r="D6">
            <v>0</v>
          </cell>
          <cell r="E6">
            <v>0</v>
          </cell>
          <cell r="F6">
            <v>0</v>
          </cell>
          <cell r="G6">
            <v>0</v>
          </cell>
          <cell r="H6">
            <v>0</v>
          </cell>
          <cell r="I6">
            <v>0</v>
          </cell>
          <cell r="J6">
            <v>0</v>
          </cell>
          <cell r="K6">
            <v>0</v>
          </cell>
          <cell r="L6">
            <v>0</v>
          </cell>
          <cell r="M6">
            <v>0</v>
          </cell>
        </row>
        <row r="7">
          <cell r="A7">
            <v>410</v>
          </cell>
          <cell r="B7" t="str">
            <v>SANOFI</v>
          </cell>
          <cell r="C7" t="str">
            <v>SANOFI CHIMIE</v>
          </cell>
          <cell r="D7">
            <v>0</v>
          </cell>
          <cell r="E7">
            <v>0</v>
          </cell>
          <cell r="F7">
            <v>0</v>
          </cell>
          <cell r="G7">
            <v>0</v>
          </cell>
          <cell r="H7">
            <v>0</v>
          </cell>
          <cell r="I7">
            <v>0</v>
          </cell>
          <cell r="J7">
            <v>0</v>
          </cell>
          <cell r="K7">
            <v>0</v>
          </cell>
          <cell r="L7">
            <v>0</v>
          </cell>
          <cell r="M7">
            <v>0</v>
          </cell>
        </row>
        <row r="8">
          <cell r="A8">
            <v>436</v>
          </cell>
          <cell r="B8" t="str">
            <v>SANOFI</v>
          </cell>
          <cell r="C8" t="str">
            <v>SANOFI WINTHROP A.M.O.</v>
          </cell>
          <cell r="D8">
            <v>411802.99999999959</v>
          </cell>
          <cell r="E8">
            <v>34157.581937802985</v>
          </cell>
          <cell r="F8">
            <v>55483.12647357372</v>
          </cell>
          <cell r="G8">
            <v>50151.74033963104</v>
          </cell>
          <cell r="H8">
            <v>1820.0404289258631</v>
          </cell>
          <cell r="I8">
            <v>-255926.23130060808</v>
          </cell>
          <cell r="J8">
            <v>679681.88840281882</v>
          </cell>
          <cell r="K8">
            <v>33397.526933544374</v>
          </cell>
          <cell r="L8">
            <v>-284149.7327085163</v>
          </cell>
          <cell r="M8">
            <v>10286.184853062183</v>
          </cell>
        </row>
        <row r="9">
          <cell r="A9">
            <v>444</v>
          </cell>
          <cell r="B9" t="str">
            <v>SANOFI</v>
          </cell>
          <cell r="C9" t="str">
            <v>SANOFI WINTHROP OCEAN INDIEN</v>
          </cell>
          <cell r="D9">
            <v>0</v>
          </cell>
          <cell r="E9">
            <v>0</v>
          </cell>
          <cell r="F9">
            <v>0</v>
          </cell>
          <cell r="G9">
            <v>0</v>
          </cell>
          <cell r="H9">
            <v>0</v>
          </cell>
          <cell r="I9">
            <v>0</v>
          </cell>
          <cell r="J9">
            <v>0</v>
          </cell>
          <cell r="K9">
            <v>0</v>
          </cell>
          <cell r="L9">
            <v>0</v>
          </cell>
          <cell r="M9">
            <v>0</v>
          </cell>
        </row>
        <row r="10">
          <cell r="A10">
            <v>445</v>
          </cell>
          <cell r="B10" t="str">
            <v>SANOFI</v>
          </cell>
          <cell r="C10" t="str">
            <v>SANOFI WINTHROP CARAIBES</v>
          </cell>
          <cell r="D10">
            <v>0</v>
          </cell>
          <cell r="E10">
            <v>0</v>
          </cell>
          <cell r="F10">
            <v>0</v>
          </cell>
          <cell r="G10">
            <v>0</v>
          </cell>
          <cell r="H10">
            <v>0</v>
          </cell>
          <cell r="I10">
            <v>0</v>
          </cell>
          <cell r="J10">
            <v>0</v>
          </cell>
          <cell r="K10">
            <v>0</v>
          </cell>
          <cell r="L10">
            <v>0</v>
          </cell>
          <cell r="M10">
            <v>0</v>
          </cell>
        </row>
        <row r="11">
          <cell r="A11">
            <v>804</v>
          </cell>
          <cell r="B11" t="str">
            <v>SYNTHELABO</v>
          </cell>
          <cell r="C11" t="str">
            <v>Synthelabo Groupe</v>
          </cell>
          <cell r="D11">
            <v>69349722</v>
          </cell>
          <cell r="E11">
            <v>3478006</v>
          </cell>
          <cell r="F11">
            <v>5685129</v>
          </cell>
          <cell r="G11">
            <v>5133348.25</v>
          </cell>
          <cell r="H11">
            <v>186418.04557534374</v>
          </cell>
          <cell r="I11">
            <v>-43485353</v>
          </cell>
          <cell r="J11">
            <v>114336905</v>
          </cell>
          <cell r="K11">
            <v>5619192.5813464634</v>
          </cell>
          <cell r="L11">
            <v>-2096492.1552938451</v>
          </cell>
          <cell r="M11">
            <v>0</v>
          </cell>
        </row>
        <row r="12">
          <cell r="A12" t="str">
            <v>F</v>
          </cell>
          <cell r="B12" t="str">
            <v>SYNTHELABO</v>
          </cell>
          <cell r="C12" t="str">
            <v>Synthelabo Recherche</v>
          </cell>
          <cell r="D12">
            <v>0</v>
          </cell>
          <cell r="E12">
            <v>0</v>
          </cell>
          <cell r="F12">
            <v>0</v>
          </cell>
          <cell r="G12">
            <v>0</v>
          </cell>
          <cell r="H12">
            <v>0</v>
          </cell>
          <cell r="I12">
            <v>0</v>
          </cell>
          <cell r="J12">
            <v>0</v>
          </cell>
          <cell r="K12">
            <v>0</v>
          </cell>
          <cell r="L12">
            <v>0</v>
          </cell>
          <cell r="M12">
            <v>0</v>
          </cell>
        </row>
        <row r="13">
          <cell r="A13">
            <v>807</v>
          </cell>
          <cell r="B13" t="str">
            <v>SYNTHELABO</v>
          </cell>
          <cell r="C13" t="str">
            <v>Synthelabo OTC</v>
          </cell>
          <cell r="D13">
            <v>0</v>
          </cell>
          <cell r="E13">
            <v>0</v>
          </cell>
          <cell r="F13">
            <v>0</v>
          </cell>
          <cell r="G13">
            <v>0</v>
          </cell>
          <cell r="H13">
            <v>0</v>
          </cell>
          <cell r="I13">
            <v>0</v>
          </cell>
          <cell r="J13">
            <v>0</v>
          </cell>
          <cell r="K13">
            <v>0</v>
          </cell>
          <cell r="L13">
            <v>0</v>
          </cell>
          <cell r="M13">
            <v>0</v>
          </cell>
        </row>
        <row r="14">
          <cell r="A14">
            <v>821</v>
          </cell>
          <cell r="B14" t="str">
            <v>SYNTHELABO</v>
          </cell>
          <cell r="C14" t="str">
            <v>Synthelabo Biomédical</v>
          </cell>
          <cell r="D14">
            <v>0</v>
          </cell>
          <cell r="E14">
            <v>0</v>
          </cell>
          <cell r="F14">
            <v>0</v>
          </cell>
          <cell r="G14">
            <v>0</v>
          </cell>
          <cell r="H14">
            <v>0</v>
          </cell>
          <cell r="I14">
            <v>0</v>
          </cell>
          <cell r="J14">
            <v>0</v>
          </cell>
          <cell r="K14">
            <v>0</v>
          </cell>
          <cell r="L14">
            <v>0</v>
          </cell>
          <cell r="M14">
            <v>0</v>
          </cell>
        </row>
        <row r="15">
          <cell r="A15">
            <v>802</v>
          </cell>
          <cell r="B15" t="str">
            <v>SYNTHELABO</v>
          </cell>
          <cell r="C15" t="str">
            <v>Sylachim (ex Finorga)</v>
          </cell>
          <cell r="D15">
            <v>0</v>
          </cell>
          <cell r="E15">
            <v>0</v>
          </cell>
          <cell r="F15">
            <v>0</v>
          </cell>
          <cell r="G15">
            <v>0</v>
          </cell>
          <cell r="H15">
            <v>0</v>
          </cell>
          <cell r="I15">
            <v>0</v>
          </cell>
          <cell r="J15">
            <v>0</v>
          </cell>
          <cell r="K15">
            <v>0</v>
          </cell>
          <cell r="L15">
            <v>0</v>
          </cell>
          <cell r="M15">
            <v>0</v>
          </cell>
        </row>
        <row r="16">
          <cell r="A16">
            <v>811</v>
          </cell>
          <cell r="B16" t="str">
            <v>SYNTHELABO</v>
          </cell>
          <cell r="C16" t="str">
            <v>Irex</v>
          </cell>
          <cell r="D16">
            <v>0</v>
          </cell>
          <cell r="E16">
            <v>0</v>
          </cell>
          <cell r="F16">
            <v>0</v>
          </cell>
          <cell r="G16">
            <v>0</v>
          </cell>
          <cell r="H16">
            <v>0</v>
          </cell>
          <cell r="I16">
            <v>0</v>
          </cell>
          <cell r="J16">
            <v>0</v>
          </cell>
          <cell r="K16">
            <v>0</v>
          </cell>
          <cell r="L16">
            <v>0</v>
          </cell>
          <cell r="M16">
            <v>0</v>
          </cell>
        </row>
        <row r="17">
          <cell r="A17" t="str">
            <v>Y</v>
          </cell>
          <cell r="B17" t="str">
            <v>SYNTHELABO</v>
          </cell>
          <cell r="C17" t="str">
            <v>Laboratoires Synthelabo</v>
          </cell>
          <cell r="D17">
            <v>0</v>
          </cell>
          <cell r="E17">
            <v>0</v>
          </cell>
          <cell r="F17">
            <v>0</v>
          </cell>
          <cell r="G17">
            <v>0</v>
          </cell>
          <cell r="H17">
            <v>0</v>
          </cell>
          <cell r="I17">
            <v>0</v>
          </cell>
          <cell r="J17">
            <v>0</v>
          </cell>
          <cell r="K17">
            <v>0</v>
          </cell>
          <cell r="L17">
            <v>0</v>
          </cell>
          <cell r="M17">
            <v>0</v>
          </cell>
        </row>
        <row r="18">
          <cell r="A18">
            <v>808</v>
          </cell>
          <cell r="B18" t="str">
            <v>SYNTHELABO</v>
          </cell>
          <cell r="C18" t="str">
            <v>Dentoria</v>
          </cell>
          <cell r="D18">
            <v>866875.90710125759</v>
          </cell>
          <cell r="E18">
            <v>43503.164498547412</v>
          </cell>
          <cell r="F18">
            <v>70038.815333248422</v>
          </cell>
          <cell r="G18">
            <v>63404.902624573173</v>
          </cell>
          <cell r="H18">
            <v>2298.8132939390271</v>
          </cell>
          <cell r="I18">
            <v>-528075</v>
          </cell>
          <cell r="J18">
            <v>1403137.6858189877</v>
          </cell>
          <cell r="K18">
            <v>69171.65914232409</v>
          </cell>
          <cell r="L18">
            <v>-144693.16007554243</v>
          </cell>
          <cell r="M18">
            <v>0</v>
          </cell>
        </row>
        <row r="19">
          <cell r="A19">
            <v>824</v>
          </cell>
          <cell r="B19" t="str">
            <v>SYNTHELABO</v>
          </cell>
          <cell r="C19" t="str">
            <v>Porges</v>
          </cell>
          <cell r="D19">
            <v>0</v>
          </cell>
          <cell r="E19">
            <v>0</v>
          </cell>
          <cell r="F19">
            <v>0</v>
          </cell>
          <cell r="G19">
            <v>0</v>
          </cell>
          <cell r="H19">
            <v>0</v>
          </cell>
          <cell r="I19">
            <v>0</v>
          </cell>
          <cell r="J19">
            <v>0</v>
          </cell>
          <cell r="K19">
            <v>0</v>
          </cell>
          <cell r="L19">
            <v>0</v>
          </cell>
          <cell r="M19">
            <v>0</v>
          </cell>
        </row>
        <row r="20">
          <cell r="A20">
            <v>8</v>
          </cell>
          <cell r="B20" t="str">
            <v>SYNTHELABO</v>
          </cell>
          <cell r="C20" t="str">
            <v>Sogetic</v>
          </cell>
          <cell r="D20">
            <v>0</v>
          </cell>
          <cell r="E20">
            <v>0</v>
          </cell>
          <cell r="F20">
            <v>0</v>
          </cell>
          <cell r="G20">
            <v>0</v>
          </cell>
          <cell r="H20">
            <v>0</v>
          </cell>
          <cell r="I20">
            <v>0</v>
          </cell>
          <cell r="J20">
            <v>0</v>
          </cell>
          <cell r="K20">
            <v>0</v>
          </cell>
          <cell r="L20">
            <v>0</v>
          </cell>
          <cell r="M20">
            <v>0</v>
          </cell>
        </row>
        <row r="21">
          <cell r="A21">
            <v>25</v>
          </cell>
          <cell r="B21" t="str">
            <v>SYNTHELABO</v>
          </cell>
          <cell r="C21" t="str">
            <v>Synthelabo Biomoléculaire</v>
          </cell>
          <cell r="D21">
            <v>0</v>
          </cell>
          <cell r="E21">
            <v>0</v>
          </cell>
          <cell r="F21">
            <v>0</v>
          </cell>
          <cell r="G21">
            <v>0</v>
          </cell>
          <cell r="H21">
            <v>0</v>
          </cell>
          <cell r="I21">
            <v>0</v>
          </cell>
          <cell r="J21">
            <v>0</v>
          </cell>
          <cell r="K21">
            <v>0</v>
          </cell>
          <cell r="L21">
            <v>0</v>
          </cell>
          <cell r="M21">
            <v>0</v>
          </cell>
        </row>
        <row r="22">
          <cell r="A22">
            <v>822</v>
          </cell>
          <cell r="B22" t="str">
            <v>SYNTHELABO</v>
          </cell>
          <cell r="C22" t="str">
            <v>ELA Médical</v>
          </cell>
          <cell r="D22">
            <v>0</v>
          </cell>
          <cell r="E22">
            <v>0</v>
          </cell>
          <cell r="F22">
            <v>0</v>
          </cell>
          <cell r="G22">
            <v>0</v>
          </cell>
          <cell r="H22">
            <v>0</v>
          </cell>
          <cell r="I22">
            <v>0</v>
          </cell>
          <cell r="J22">
            <v>0</v>
          </cell>
          <cell r="K22">
            <v>0</v>
          </cell>
          <cell r="L22">
            <v>0</v>
          </cell>
          <cell r="M22">
            <v>0</v>
          </cell>
        </row>
        <row r="23">
          <cell r="A23">
            <v>806</v>
          </cell>
          <cell r="B23" t="str">
            <v>SYNTHELABO</v>
          </cell>
          <cell r="C23" t="str">
            <v>ELA France</v>
          </cell>
          <cell r="D23">
            <v>0</v>
          </cell>
          <cell r="E23">
            <v>0</v>
          </cell>
          <cell r="F23">
            <v>0</v>
          </cell>
          <cell r="G23">
            <v>0</v>
          </cell>
          <cell r="H23">
            <v>0</v>
          </cell>
          <cell r="I23">
            <v>0</v>
          </cell>
          <cell r="J23">
            <v>0</v>
          </cell>
          <cell r="K23">
            <v>0</v>
          </cell>
          <cell r="L23">
            <v>0</v>
          </cell>
          <cell r="M23">
            <v>0</v>
          </cell>
        </row>
        <row r="24">
          <cell r="A24">
            <v>823</v>
          </cell>
          <cell r="B24" t="str">
            <v>SYNTHELABO</v>
          </cell>
          <cell r="C24" t="str">
            <v>ELA Recherche</v>
          </cell>
          <cell r="D24">
            <v>0</v>
          </cell>
          <cell r="E24">
            <v>0</v>
          </cell>
          <cell r="F24">
            <v>0</v>
          </cell>
          <cell r="G24">
            <v>0</v>
          </cell>
          <cell r="H24">
            <v>0</v>
          </cell>
          <cell r="I24">
            <v>0</v>
          </cell>
          <cell r="J24">
            <v>0</v>
          </cell>
          <cell r="K24">
            <v>0</v>
          </cell>
          <cell r="L24">
            <v>0</v>
          </cell>
          <cell r="M24">
            <v>0</v>
          </cell>
        </row>
        <row r="25">
          <cell r="A25">
            <v>364</v>
          </cell>
          <cell r="B25" t="str">
            <v>SANOFI-SYNTHELABO</v>
          </cell>
          <cell r="C25" t="str">
            <v>Sanofi-Synthélabo Groupe</v>
          </cell>
          <cell r="D25">
            <v>0</v>
          </cell>
          <cell r="E25">
            <v>0</v>
          </cell>
          <cell r="F25">
            <v>0</v>
          </cell>
          <cell r="G25">
            <v>0</v>
          </cell>
          <cell r="H25">
            <v>0</v>
          </cell>
          <cell r="I25">
            <v>0</v>
          </cell>
          <cell r="J25">
            <v>0</v>
          </cell>
          <cell r="K25">
            <v>0</v>
          </cell>
          <cell r="L25">
            <v>0</v>
          </cell>
          <cell r="M25">
            <v>0</v>
          </cell>
        </row>
        <row r="26">
          <cell r="A26">
            <v>446</v>
          </cell>
          <cell r="B26" t="str">
            <v>SANOFI-SYNTHELABO</v>
          </cell>
          <cell r="C26" t="str">
            <v>Sanofi-Synthélabo Polynésie</v>
          </cell>
          <cell r="D26">
            <v>0</v>
          </cell>
          <cell r="E26">
            <v>0</v>
          </cell>
          <cell r="F26">
            <v>0</v>
          </cell>
          <cell r="G26">
            <v>0</v>
          </cell>
          <cell r="H26">
            <v>0</v>
          </cell>
          <cell r="I26">
            <v>0</v>
          </cell>
          <cell r="J26">
            <v>0</v>
          </cell>
          <cell r="K26">
            <v>0</v>
          </cell>
          <cell r="L26">
            <v>0</v>
          </cell>
          <cell r="M26">
            <v>0</v>
          </cell>
        </row>
        <row r="27">
          <cell r="A27">
            <v>447</v>
          </cell>
          <cell r="B27" t="str">
            <v>SANOFI-SYNTHELABO</v>
          </cell>
          <cell r="C27" t="str">
            <v>Sanofi-Synthélabo Nouvelle-Calédonie</v>
          </cell>
          <cell r="D27">
            <v>0</v>
          </cell>
          <cell r="E27">
            <v>0</v>
          </cell>
          <cell r="F27">
            <v>0</v>
          </cell>
          <cell r="G27">
            <v>0</v>
          </cell>
          <cell r="H27">
            <v>0</v>
          </cell>
          <cell r="I27">
            <v>0</v>
          </cell>
          <cell r="J27">
            <v>0</v>
          </cell>
          <cell r="K27">
            <v>0</v>
          </cell>
          <cell r="L27">
            <v>0</v>
          </cell>
          <cell r="M27">
            <v>0</v>
          </cell>
        </row>
        <row r="29">
          <cell r="C29" t="str">
            <v>Total Transferts "In"</v>
          </cell>
          <cell r="D29">
            <v>70628400.907101259</v>
          </cell>
          <cell r="E29">
            <v>3555666.7464363505</v>
          </cell>
          <cell r="F29">
            <v>5810650.9418068221</v>
          </cell>
          <cell r="G29">
            <v>5246904.8929642048</v>
          </cell>
          <cell r="H29">
            <v>190536.89929820862</v>
          </cell>
          <cell r="I29">
            <v>-44269354.231300607</v>
          </cell>
          <cell r="J29">
            <v>116419724.5742218</v>
          </cell>
          <cell r="K29">
            <v>5721761.7674223315</v>
          </cell>
          <cell r="L29">
            <v>-2525335.0480779037</v>
          </cell>
          <cell r="M29">
            <v>10286.184853062183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AX"/>
      <sheetName val="SOMMAIRE"/>
      <sheetName val="entities list"/>
      <sheetName val="A1"/>
      <sheetName val="A2"/>
      <sheetName val="A3"/>
      <sheetName val="A312"/>
      <sheetName val="D01"/>
      <sheetName val="D02"/>
      <sheetName val="D30"/>
      <sheetName val="D31"/>
      <sheetName val="D31A"/>
      <sheetName val="D31B"/>
      <sheetName val="D31C"/>
      <sheetName val="D31D"/>
      <sheetName val="ALT1"/>
      <sheetName val="ALT2"/>
      <sheetName val="ALT3"/>
      <sheetName val="ALT4"/>
      <sheetName val="ALT5"/>
      <sheetName val="ACT1"/>
      <sheetName val="TIT1"/>
      <sheetName val="TIT2"/>
      <sheetName val="TIT3"/>
      <sheetName val="TIT4"/>
      <sheetName val="TIT5"/>
      <sheetName val="PLT1"/>
      <sheetName val="PLT2"/>
      <sheetName val="PLT3"/>
      <sheetName val="PCT1"/>
      <sheetName val="PCT2"/>
      <sheetName val="SN1"/>
      <sheetName val="SN2"/>
      <sheetName val="SN3"/>
      <sheetName val="IMP1"/>
      <sheetName val="IMP2"/>
      <sheetName val="IMP4"/>
      <sheetName val="IFD1"/>
      <sheetName val="IFD2"/>
      <sheetName val="V101"/>
      <sheetName val="V201"/>
      <sheetName val="V202"/>
      <sheetName val="V301"/>
      <sheetName val="V302"/>
      <sheetName val="V303"/>
      <sheetName val="V304"/>
      <sheetName val="E5"/>
      <sheetName val="REST"/>
      <sheetName val="HON"/>
      <sheetName val="Z"/>
      <sheetName val="Com"/>
      <sheetName val="Tables"/>
      <sheetName val="Int Hyp."/>
    </sheetNames>
    <sheetDataSet>
      <sheetData sheetId="0">
        <row r="5">
          <cell r="B5">
            <v>40143</v>
          </cell>
        </row>
        <row r="6">
          <cell r="B6" t="str">
            <v>Laboratoire Aventis (France)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AX"/>
      <sheetName val="SOMMAIRE"/>
      <sheetName val="entities list"/>
      <sheetName val="A1"/>
      <sheetName val="A2"/>
      <sheetName val="A3"/>
      <sheetName val="A312"/>
      <sheetName val="D01"/>
      <sheetName val="D02"/>
      <sheetName val="D30"/>
      <sheetName val="D31"/>
      <sheetName val="D31A"/>
      <sheetName val="D31B"/>
      <sheetName val="D31C"/>
      <sheetName val="D31D"/>
      <sheetName val="ALT1"/>
      <sheetName val="ALT2"/>
      <sheetName val="ALT3"/>
      <sheetName val="ALT4"/>
      <sheetName val="ALT5"/>
      <sheetName val="ACT1"/>
      <sheetName val="TIT1"/>
      <sheetName val="TIT2"/>
      <sheetName val="TIT3"/>
      <sheetName val="TIT4"/>
      <sheetName val="TIT5"/>
      <sheetName val="PLT1"/>
      <sheetName val="PLT2"/>
      <sheetName val="PLT3"/>
      <sheetName val="PCT1"/>
      <sheetName val="PCT2"/>
      <sheetName val="SN1"/>
      <sheetName val="SN2"/>
      <sheetName val="SN3"/>
      <sheetName val="IMP1"/>
      <sheetName val="IMP2"/>
      <sheetName val="IMP4"/>
      <sheetName val="IFD1"/>
      <sheetName val="IFD2"/>
      <sheetName val="V101"/>
      <sheetName val="V201"/>
      <sheetName val="V202"/>
      <sheetName val="V301"/>
      <sheetName val="V302"/>
      <sheetName val="V303"/>
      <sheetName val="V304"/>
      <sheetName val="E5"/>
      <sheetName val="REST"/>
      <sheetName val="HON"/>
      <sheetName val="Z"/>
      <sheetName val="Com"/>
      <sheetName val="Tables"/>
      <sheetName val="Int Hyp."/>
    </sheetNames>
    <sheetDataSet>
      <sheetData sheetId="0">
        <row r="5">
          <cell r="B5">
            <v>40143</v>
          </cell>
        </row>
        <row r="6">
          <cell r="B6" t="str">
            <v>Laboratoire Aventis (France)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Nbre actions"/>
      <sheetName val="Actions propres"/>
      <sheetName val="Cap S001"/>
      <sheetName val="Sop-0"/>
      <sheetName val="Sop-1"/>
      <sheetName val="Sop-2"/>
      <sheetName val="Sop-3"/>
      <sheetName val="Cours a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 d'emploi"/>
      <sheetName val="Hypothèses"/>
      <sheetName val="NPPC 2003"/>
      <sheetName val="SFAS 2002"/>
      <sheetName val="SFAS 2001"/>
      <sheetName val="Données Initiales"/>
      <sheetName val="Résultats Evaluation 2002"/>
      <sheetName val="SC 2002"/>
      <sheetName val="IC_PBO 2002"/>
      <sheetName val="IC_2002"/>
      <sheetName val="IC_Prest 2002"/>
      <sheetName val="PGA 2002"/>
      <sheetName val="TO 2002"/>
      <sheetName val="PSC 2002"/>
      <sheetName val="Transfert In_2002"/>
      <sheetName val="Transfert Out_2002"/>
      <sheetName val="Ventes 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6">
          <cell r="A16" t="str">
            <v>Benefits Obligation @ 30/09/2001</v>
          </cell>
          <cell r="B16">
            <v>-7299910.3599778647</v>
          </cell>
          <cell r="C16">
            <v>-160913.44402148313</v>
          </cell>
          <cell r="D16">
            <v>-33203861.990953676</v>
          </cell>
          <cell r="E16">
            <v>-51930042.518030912</v>
          </cell>
          <cell r="F16">
            <v>-62456842.140567139</v>
          </cell>
          <cell r="G16">
            <v>-31615232.705802362</v>
          </cell>
          <cell r="H16">
            <v>-8354427.8054811517</v>
          </cell>
          <cell r="I16">
            <v>-78860.504575757252</v>
          </cell>
          <cell r="J16">
            <v>-172254.73620984302</v>
          </cell>
          <cell r="K16">
            <v>-58469.686275167427</v>
          </cell>
          <cell r="L16">
            <v>-16572.427765844408</v>
          </cell>
          <cell r="M16">
            <v>-2023103.4961133124</v>
          </cell>
          <cell r="N16">
            <v>-1444163.1082525228</v>
          </cell>
          <cell r="O16">
            <v>-198814654.924027</v>
          </cell>
        </row>
        <row r="18">
          <cell r="A18" t="str">
            <v>Ventes</v>
          </cell>
          <cell r="B18">
            <v>0</v>
          </cell>
          <cell r="C18">
            <v>0</v>
          </cell>
          <cell r="D18">
            <v>0</v>
          </cell>
          <cell r="E18">
            <v>0</v>
          </cell>
          <cell r="F18">
            <v>0</v>
          </cell>
          <cell r="G18">
            <v>0</v>
          </cell>
          <cell r="H18">
            <v>0</v>
          </cell>
          <cell r="I18">
            <v>0</v>
          </cell>
          <cell r="J18">
            <v>0</v>
          </cell>
          <cell r="K18">
            <v>0</v>
          </cell>
          <cell r="L18">
            <v>0</v>
          </cell>
          <cell r="M18">
            <v>0</v>
          </cell>
          <cell r="N18">
            <v>0</v>
          </cell>
          <cell r="O18">
            <v>0</v>
          </cell>
        </row>
        <row r="19">
          <cell r="A19" t="str">
            <v>Transferts IN de PBO</v>
          </cell>
          <cell r="B19">
            <v>0</v>
          </cell>
          <cell r="C19">
            <v>160913</v>
          </cell>
          <cell r="D19">
            <v>0</v>
          </cell>
          <cell r="E19">
            <v>0</v>
          </cell>
          <cell r="F19">
            <v>0</v>
          </cell>
          <cell r="G19">
            <v>0</v>
          </cell>
          <cell r="H19">
            <v>0</v>
          </cell>
          <cell r="I19">
            <v>0</v>
          </cell>
          <cell r="J19">
            <v>0</v>
          </cell>
          <cell r="K19">
            <v>0</v>
          </cell>
          <cell r="L19">
            <v>0</v>
          </cell>
          <cell r="M19">
            <v>0</v>
          </cell>
          <cell r="N19">
            <v>0</v>
          </cell>
          <cell r="O19">
            <v>160913</v>
          </cell>
        </row>
        <row r="20">
          <cell r="A20" t="str">
            <v>Transferts Out de PBO</v>
          </cell>
          <cell r="B20">
            <v>-160913</v>
          </cell>
          <cell r="C20">
            <v>0</v>
          </cell>
          <cell r="D20">
            <v>0</v>
          </cell>
          <cell r="E20">
            <v>0</v>
          </cell>
          <cell r="F20">
            <v>0</v>
          </cell>
          <cell r="G20">
            <v>0</v>
          </cell>
          <cell r="H20">
            <v>0</v>
          </cell>
          <cell r="I20">
            <v>0</v>
          </cell>
          <cell r="J20">
            <v>0</v>
          </cell>
          <cell r="K20">
            <v>0</v>
          </cell>
          <cell r="L20">
            <v>0</v>
          </cell>
          <cell r="M20">
            <v>0</v>
          </cell>
          <cell r="N20">
            <v>0</v>
          </cell>
          <cell r="O20">
            <v>-160913</v>
          </cell>
        </row>
        <row r="23">
          <cell r="A23" t="str">
            <v>New Benefits Obligation @ 30/09/2001</v>
          </cell>
          <cell r="B23">
            <v>-7460823.3599778647</v>
          </cell>
          <cell r="C23">
            <v>-0.44402148312656209</v>
          </cell>
          <cell r="D23">
            <v>-33203861.990953676</v>
          </cell>
          <cell r="E23">
            <v>-51930042.518030912</v>
          </cell>
          <cell r="F23">
            <v>-62456842.140567139</v>
          </cell>
          <cell r="G23">
            <v>-31615232.705802362</v>
          </cell>
          <cell r="H23">
            <v>-8354427.8054811517</v>
          </cell>
          <cell r="I23">
            <v>-78860.504575757252</v>
          </cell>
          <cell r="J23">
            <v>-172254.73620984302</v>
          </cell>
          <cell r="K23">
            <v>-58469.686275167427</v>
          </cell>
          <cell r="L23">
            <v>-16572.427765844408</v>
          </cell>
          <cell r="M23">
            <v>-2023103.4961133124</v>
          </cell>
          <cell r="N23">
            <v>-1444163.1082525228</v>
          </cell>
          <cell r="O23">
            <v>-198814654.924027</v>
          </cell>
        </row>
        <row r="28">
          <cell r="A28" t="str">
            <v>Unrecognized actuarial loss (gain) @ 30/09/2001</v>
          </cell>
          <cell r="B28">
            <v>-118484.64897920036</v>
          </cell>
          <cell r="C28">
            <v>18869.938771202931</v>
          </cell>
          <cell r="D28">
            <v>-514346.60491824802</v>
          </cell>
          <cell r="E28">
            <v>2585622.1513286224</v>
          </cell>
          <cell r="F28">
            <v>5913872.2775459215</v>
          </cell>
          <cell r="G28">
            <v>3756563.5081134611</v>
          </cell>
          <cell r="H28">
            <v>2007466.7135043889</v>
          </cell>
          <cell r="I28">
            <v>47149.450416080537</v>
          </cell>
          <cell r="J28">
            <v>31699.262271703254</v>
          </cell>
          <cell r="K28">
            <v>-6473.5993043624339</v>
          </cell>
          <cell r="L28">
            <v>-14308.155643446278</v>
          </cell>
          <cell r="M28">
            <v>271153.48646300758</v>
          </cell>
          <cell r="N28">
            <v>547536.38512919063</v>
          </cell>
          <cell r="O28">
            <v>14526320.164698323</v>
          </cell>
        </row>
        <row r="30">
          <cell r="A30" t="str">
            <v>Ventes</v>
          </cell>
          <cell r="B30">
            <v>0</v>
          </cell>
          <cell r="C30">
            <v>0</v>
          </cell>
          <cell r="D30">
            <v>0</v>
          </cell>
          <cell r="E30">
            <v>0</v>
          </cell>
          <cell r="F30">
            <v>0</v>
          </cell>
          <cell r="G30">
            <v>0</v>
          </cell>
          <cell r="H30">
            <v>0</v>
          </cell>
          <cell r="I30">
            <v>0</v>
          </cell>
          <cell r="J30">
            <v>0</v>
          </cell>
          <cell r="K30">
            <v>0</v>
          </cell>
          <cell r="L30">
            <v>0</v>
          </cell>
          <cell r="M30">
            <v>0</v>
          </cell>
          <cell r="N30">
            <v>0</v>
          </cell>
          <cell r="O30">
            <v>0</v>
          </cell>
        </row>
        <row r="31">
          <cell r="A31" t="str">
            <v>Transferts IN de PGA</v>
          </cell>
          <cell r="B31">
            <v>0</v>
          </cell>
          <cell r="C31">
            <v>-18870</v>
          </cell>
          <cell r="D31">
            <v>0</v>
          </cell>
          <cell r="E31">
            <v>0</v>
          </cell>
          <cell r="F31">
            <v>0</v>
          </cell>
          <cell r="G31">
            <v>0</v>
          </cell>
          <cell r="H31">
            <v>0</v>
          </cell>
          <cell r="I31">
            <v>0</v>
          </cell>
          <cell r="J31">
            <v>0</v>
          </cell>
          <cell r="K31">
            <v>0</v>
          </cell>
          <cell r="L31">
            <v>0</v>
          </cell>
          <cell r="M31">
            <v>0</v>
          </cell>
          <cell r="N31">
            <v>0</v>
          </cell>
          <cell r="O31">
            <v>-18870</v>
          </cell>
        </row>
        <row r="32">
          <cell r="A32" t="str">
            <v>Transferts Out de PGA</v>
          </cell>
          <cell r="B32">
            <v>18870</v>
          </cell>
          <cell r="C32">
            <v>0</v>
          </cell>
          <cell r="D32">
            <v>0</v>
          </cell>
          <cell r="E32">
            <v>0</v>
          </cell>
          <cell r="F32">
            <v>0</v>
          </cell>
          <cell r="G32">
            <v>0</v>
          </cell>
          <cell r="H32">
            <v>0</v>
          </cell>
          <cell r="I32">
            <v>0</v>
          </cell>
          <cell r="J32">
            <v>0</v>
          </cell>
          <cell r="K32">
            <v>0</v>
          </cell>
          <cell r="L32">
            <v>0</v>
          </cell>
          <cell r="M32">
            <v>0</v>
          </cell>
          <cell r="N32">
            <v>0</v>
          </cell>
          <cell r="O32">
            <v>18870</v>
          </cell>
        </row>
        <row r="34">
          <cell r="A34" t="str">
            <v>New Unrecognized actuarial loss (gain) @ 30/09/2001</v>
          </cell>
          <cell r="B34">
            <v>-99614.648979200356</v>
          </cell>
          <cell r="C34">
            <v>-6.1228797068906715E-2</v>
          </cell>
          <cell r="D34">
            <v>-514346.60491824802</v>
          </cell>
          <cell r="E34">
            <v>2585622.1513286224</v>
          </cell>
          <cell r="F34">
            <v>5913872.2775459215</v>
          </cell>
          <cell r="G34">
            <v>3756563.5081134611</v>
          </cell>
          <cell r="H34">
            <v>2007466.7135043889</v>
          </cell>
          <cell r="I34">
            <v>47149.450416080537</v>
          </cell>
          <cell r="J34">
            <v>31699.262271703254</v>
          </cell>
          <cell r="K34">
            <v>-6473.5993043624339</v>
          </cell>
          <cell r="L34">
            <v>-14308.155643446278</v>
          </cell>
          <cell r="M34">
            <v>271153.48646300758</v>
          </cell>
          <cell r="N34">
            <v>547536.38512919063</v>
          </cell>
          <cell r="O34">
            <v>14526320.164698323</v>
          </cell>
        </row>
        <row r="37">
          <cell r="A37" t="str">
            <v>Base d'amortissement</v>
          </cell>
          <cell r="B37">
            <v>-746082.33599778649</v>
          </cell>
          <cell r="C37">
            <v>-4.4402148312656209E-2</v>
          </cell>
          <cell r="D37">
            <v>-3320386.1990953679</v>
          </cell>
          <cell r="E37">
            <v>-5193004.2518030917</v>
          </cell>
          <cell r="F37">
            <v>-6245684.2140567144</v>
          </cell>
          <cell r="G37">
            <v>-3161523.2705802363</v>
          </cell>
          <cell r="H37">
            <v>-835442.78054811526</v>
          </cell>
          <cell r="I37">
            <v>-7886.0504575757259</v>
          </cell>
          <cell r="J37">
            <v>-17225.473620984303</v>
          </cell>
          <cell r="K37">
            <v>-5846.9686275167433</v>
          </cell>
          <cell r="L37">
            <v>-1657.2427765844409</v>
          </cell>
          <cell r="M37">
            <v>-202310.34961133124</v>
          </cell>
          <cell r="N37">
            <v>-144416.31082525229</v>
          </cell>
          <cell r="O37">
            <v>-19881465.492402699</v>
          </cell>
        </row>
        <row r="39">
          <cell r="A39" t="str">
            <v>Partie des P(G)A excédent le corridor</v>
          </cell>
          <cell r="B39">
            <v>0</v>
          </cell>
          <cell r="C39">
            <v>-1.6826648756250506E-2</v>
          </cell>
          <cell r="D39">
            <v>0</v>
          </cell>
          <cell r="E39">
            <v>0</v>
          </cell>
          <cell r="F39">
            <v>0</v>
          </cell>
          <cell r="G39">
            <v>595040.23753322475</v>
          </cell>
          <cell r="H39">
            <v>1172023.9329562737</v>
          </cell>
          <cell r="I39">
            <v>39263.399958504815</v>
          </cell>
          <cell r="J39">
            <v>14473.788650718951</v>
          </cell>
          <cell r="K39">
            <v>-626.63067684569069</v>
          </cell>
          <cell r="L39">
            <v>-12650.912866861838</v>
          </cell>
          <cell r="M39">
            <v>68843.136851676332</v>
          </cell>
          <cell r="N39">
            <v>403120.07430393831</v>
          </cell>
          <cell r="O39">
            <v>2279487.0098839803</v>
          </cell>
        </row>
        <row r="41">
          <cell r="A41" t="str">
            <v>EDRMA</v>
          </cell>
          <cell r="B41">
            <v>17</v>
          </cell>
          <cell r="C41">
            <v>17</v>
          </cell>
          <cell r="D41">
            <v>17</v>
          </cell>
          <cell r="E41">
            <v>17</v>
          </cell>
          <cell r="F41">
            <v>17</v>
          </cell>
          <cell r="G41">
            <v>17</v>
          </cell>
          <cell r="H41">
            <v>17</v>
          </cell>
          <cell r="I41">
            <v>17</v>
          </cell>
          <cell r="J41">
            <v>17</v>
          </cell>
          <cell r="K41">
            <v>17</v>
          </cell>
          <cell r="L41">
            <v>17</v>
          </cell>
          <cell r="M41">
            <v>17</v>
          </cell>
          <cell r="N41">
            <v>17</v>
          </cell>
        </row>
        <row r="43">
          <cell r="A43" t="str">
            <v>Amortissement des (P)GA</v>
          </cell>
          <cell r="B43">
            <v>0</v>
          </cell>
          <cell r="C43">
            <v>9.8980286801473574E-4</v>
          </cell>
          <cell r="D43">
            <v>0</v>
          </cell>
          <cell r="E43">
            <v>0</v>
          </cell>
          <cell r="F43">
            <v>0</v>
          </cell>
          <cell r="G43">
            <v>-35002.366913719103</v>
          </cell>
          <cell r="H43">
            <v>-68942.584291545514</v>
          </cell>
          <cell r="I43">
            <v>-2309.611762264989</v>
          </cell>
          <cell r="J43">
            <v>-851.39933239523236</v>
          </cell>
          <cell r="K43">
            <v>36.860628049746509</v>
          </cell>
          <cell r="L43">
            <v>744.17134510951985</v>
          </cell>
          <cell r="M43">
            <v>-4049.5962853927253</v>
          </cell>
          <cell r="N43">
            <v>-23712.945547290488</v>
          </cell>
          <cell r="O43">
            <v>-134087.47116964593</v>
          </cell>
        </row>
        <row r="46">
          <cell r="A46" t="str">
            <v>Unrecognized actuarial loss (gain) @ 30/09/2002 (Stock Passé)</v>
          </cell>
          <cell r="B46">
            <v>-99614.648979200356</v>
          </cell>
          <cell r="C46">
            <v>-6.0238994200891981E-2</v>
          </cell>
          <cell r="D46">
            <v>-514346.60491824802</v>
          </cell>
          <cell r="E46">
            <v>2585622.1513286224</v>
          </cell>
          <cell r="F46">
            <v>5913872.2775459215</v>
          </cell>
          <cell r="G46">
            <v>3721561.141199742</v>
          </cell>
          <cell r="H46">
            <v>1938524.1292128435</v>
          </cell>
          <cell r="I46">
            <v>44839.838653815546</v>
          </cell>
          <cell r="J46">
            <v>30847.862939308023</v>
          </cell>
          <cell r="K46">
            <v>-6436.7386763126879</v>
          </cell>
          <cell r="L46">
            <v>-13563.984298336758</v>
          </cell>
          <cell r="M46">
            <v>267103.89017761487</v>
          </cell>
          <cell r="N46">
            <v>523823.43958190014</v>
          </cell>
          <cell r="O46">
            <v>14392232.693528675</v>
          </cell>
        </row>
        <row r="48">
          <cell r="A48" t="str">
            <v>Unrecognized actuarial loss gain @ 30/09/2002 (Flux)</v>
          </cell>
          <cell r="B48">
            <v>-1730944.3599778647</v>
          </cell>
          <cell r="C48">
            <v>-0.20983261099900119</v>
          </cell>
          <cell r="D48">
            <v>-2877682.9909536764</v>
          </cell>
          <cell r="E48">
            <v>-688189.51803091168</v>
          </cell>
          <cell r="F48">
            <v>-366077.14056713879</v>
          </cell>
          <cell r="G48">
            <v>125645.29419763386</v>
          </cell>
          <cell r="H48">
            <v>-309177.80548115075</v>
          </cell>
          <cell r="I48">
            <v>-7405.268565984501</v>
          </cell>
          <cell r="J48">
            <v>-17271.457360859786</v>
          </cell>
          <cell r="K48">
            <v>-29404.792304613715</v>
          </cell>
          <cell r="L48">
            <v>-9902.530223551239</v>
          </cell>
          <cell r="M48">
            <v>-210515.83965926152</v>
          </cell>
          <cell r="N48">
            <v>545602.98856421979</v>
          </cell>
          <cell r="O48">
            <v>-5575323.6301957704</v>
          </cell>
        </row>
        <row r="50">
          <cell r="A50" t="str">
            <v>Unrecognized actuarial loss (gain) @ 30/09/2002</v>
          </cell>
          <cell r="B50">
            <v>-1830559.0089570649</v>
          </cell>
          <cell r="C50">
            <v>-0.27007160519989315</v>
          </cell>
          <cell r="D50">
            <v>-3392029.5958719244</v>
          </cell>
          <cell r="E50">
            <v>1897432.6332977107</v>
          </cell>
          <cell r="F50">
            <v>5547795.1369787827</v>
          </cell>
          <cell r="G50">
            <v>3847206.4353973758</v>
          </cell>
          <cell r="H50">
            <v>1629346.3237316927</v>
          </cell>
          <cell r="I50">
            <v>37434.570087831045</v>
          </cell>
          <cell r="J50">
            <v>13576.405578448237</v>
          </cell>
          <cell r="K50">
            <v>-35841.5309809264</v>
          </cell>
          <cell r="L50">
            <v>-23466.514521887999</v>
          </cell>
          <cell r="M50">
            <v>56588.050518353353</v>
          </cell>
          <cell r="N50">
            <v>1069426.4281461199</v>
          </cell>
          <cell r="O50">
            <v>8816909.063332906</v>
          </cell>
        </row>
      </sheetData>
      <sheetData sheetId="12">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5">
          <cell r="A15" t="str">
            <v>Unrecognized Transition Obligation (Asset) @ 30/09/2001</v>
          </cell>
          <cell r="B15">
            <v>159917.45713611142</v>
          </cell>
          <cell r="C15">
            <v>-965.83376348931915</v>
          </cell>
          <cell r="D15">
            <v>335481.48393173132</v>
          </cell>
          <cell r="E15">
            <v>-103160.12839535311</v>
          </cell>
          <cell r="F15">
            <v>-143830.31437490394</v>
          </cell>
          <cell r="G15">
            <v>166244.43050062959</v>
          </cell>
          <cell r="H15">
            <v>-171765.45998246787</v>
          </cell>
          <cell r="I15">
            <v>1444.2410097003308</v>
          </cell>
          <cell r="J15">
            <v>8067.4393799187046</v>
          </cell>
          <cell r="K15">
            <v>531.59136410490612</v>
          </cell>
          <cell r="L15">
            <v>145.43176908437323</v>
          </cell>
          <cell r="M15">
            <v>0</v>
          </cell>
          <cell r="N15">
            <v>0</v>
          </cell>
          <cell r="O15">
            <v>252110.33857506642</v>
          </cell>
        </row>
        <row r="17">
          <cell r="A17" t="str">
            <v>Ventes</v>
          </cell>
          <cell r="B17">
            <v>0</v>
          </cell>
          <cell r="C17">
            <v>0</v>
          </cell>
          <cell r="D17">
            <v>0</v>
          </cell>
          <cell r="E17">
            <v>0</v>
          </cell>
          <cell r="F17">
            <v>0</v>
          </cell>
          <cell r="G17">
            <v>0</v>
          </cell>
          <cell r="H17">
            <v>0</v>
          </cell>
          <cell r="I17">
            <v>0</v>
          </cell>
          <cell r="J17">
            <v>0</v>
          </cell>
          <cell r="K17">
            <v>0</v>
          </cell>
          <cell r="L17">
            <v>0</v>
          </cell>
          <cell r="M17">
            <v>0</v>
          </cell>
          <cell r="N17">
            <v>0</v>
          </cell>
          <cell r="O17">
            <v>0</v>
          </cell>
        </row>
        <row r="18">
          <cell r="A18" t="str">
            <v>Transferts IN de TO</v>
          </cell>
          <cell r="B18">
            <v>0</v>
          </cell>
          <cell r="C18">
            <v>966</v>
          </cell>
          <cell r="D18">
            <v>0</v>
          </cell>
          <cell r="E18">
            <v>0</v>
          </cell>
          <cell r="F18">
            <v>0</v>
          </cell>
          <cell r="G18">
            <v>0</v>
          </cell>
          <cell r="H18">
            <v>0</v>
          </cell>
          <cell r="I18">
            <v>0</v>
          </cell>
          <cell r="J18">
            <v>0</v>
          </cell>
          <cell r="K18">
            <v>0</v>
          </cell>
          <cell r="L18">
            <v>0</v>
          </cell>
          <cell r="M18">
            <v>0</v>
          </cell>
          <cell r="N18">
            <v>0</v>
          </cell>
          <cell r="O18">
            <v>966</v>
          </cell>
        </row>
        <row r="19">
          <cell r="A19" t="str">
            <v>Transferts Out de TO</v>
          </cell>
          <cell r="B19">
            <v>-966</v>
          </cell>
          <cell r="C19">
            <v>0</v>
          </cell>
          <cell r="D19">
            <v>0</v>
          </cell>
          <cell r="E19">
            <v>0</v>
          </cell>
          <cell r="F19">
            <v>0</v>
          </cell>
          <cell r="G19">
            <v>0</v>
          </cell>
          <cell r="H19">
            <v>0</v>
          </cell>
          <cell r="I19">
            <v>0</v>
          </cell>
          <cell r="J19">
            <v>0</v>
          </cell>
          <cell r="K19">
            <v>0</v>
          </cell>
          <cell r="L19">
            <v>0</v>
          </cell>
          <cell r="M19">
            <v>0</v>
          </cell>
          <cell r="N19">
            <v>0</v>
          </cell>
          <cell r="O19">
            <v>-966</v>
          </cell>
        </row>
        <row r="21">
          <cell r="A21" t="str">
            <v>New Unrecognized Transition Obligation (Asset) @ 30/09/2001</v>
          </cell>
          <cell r="B21">
            <v>158951.45713611142</v>
          </cell>
          <cell r="C21">
            <v>0.16623651068084655</v>
          </cell>
          <cell r="D21">
            <v>335481.48393173132</v>
          </cell>
          <cell r="E21">
            <v>-103160.12839535311</v>
          </cell>
          <cell r="F21">
            <v>-143830.31437490394</v>
          </cell>
          <cell r="G21">
            <v>166244.43050062959</v>
          </cell>
          <cell r="H21">
            <v>-171765.45998246787</v>
          </cell>
          <cell r="I21">
            <v>1444.2410097003308</v>
          </cell>
          <cell r="J21">
            <v>8067.4393799187046</v>
          </cell>
          <cell r="K21">
            <v>531.59136410490612</v>
          </cell>
          <cell r="L21">
            <v>145.43176908437323</v>
          </cell>
          <cell r="M21">
            <v>0</v>
          </cell>
          <cell r="N21">
            <v>0</v>
          </cell>
          <cell r="O21">
            <v>252110.33857506642</v>
          </cell>
        </row>
        <row r="23">
          <cell r="A23" t="str">
            <v>Durée d'amortissement</v>
          </cell>
          <cell r="B23">
            <v>2</v>
          </cell>
          <cell r="C23">
            <v>2</v>
          </cell>
          <cell r="D23">
            <v>2</v>
          </cell>
          <cell r="E23">
            <v>2</v>
          </cell>
          <cell r="F23">
            <v>2</v>
          </cell>
          <cell r="G23">
            <v>2</v>
          </cell>
          <cell r="H23">
            <v>2</v>
          </cell>
          <cell r="I23">
            <v>2</v>
          </cell>
          <cell r="J23">
            <v>2</v>
          </cell>
          <cell r="K23">
            <v>2</v>
          </cell>
          <cell r="L23">
            <v>2</v>
          </cell>
          <cell r="M23">
            <v>2</v>
          </cell>
          <cell r="N23">
            <v>2</v>
          </cell>
          <cell r="O23">
            <v>2</v>
          </cell>
        </row>
        <row r="24">
          <cell r="A24" t="str">
            <v>Amortissement de TO dans l'année</v>
          </cell>
          <cell r="B24">
            <v>-79475.728568055711</v>
          </cell>
          <cell r="C24">
            <v>-8.3118255340423275E-2</v>
          </cell>
          <cell r="D24">
            <v>-167740.74196586566</v>
          </cell>
          <cell r="E24">
            <v>51580.064197676555</v>
          </cell>
          <cell r="F24">
            <v>71915.157187451972</v>
          </cell>
          <cell r="G24">
            <v>-83122.215250314795</v>
          </cell>
          <cell r="H24">
            <v>85882.729991233937</v>
          </cell>
          <cell r="I24">
            <v>-722.12050485016539</v>
          </cell>
          <cell r="J24">
            <v>-4033.7196899593523</v>
          </cell>
          <cell r="K24">
            <v>-265.79568205245306</v>
          </cell>
          <cell r="L24">
            <v>-72.715884542186615</v>
          </cell>
          <cell r="M24">
            <v>0</v>
          </cell>
          <cell r="N24">
            <v>0</v>
          </cell>
          <cell r="O24">
            <v>-126055.16928753321</v>
          </cell>
        </row>
        <row r="27">
          <cell r="A27" t="str">
            <v>Unrecognized Transition Obligation (Asset) @ 31/12/2002</v>
          </cell>
          <cell r="B27">
            <v>79475.728568055711</v>
          </cell>
          <cell r="C27">
            <v>8.3118255340423275E-2</v>
          </cell>
          <cell r="D27">
            <v>167740.74196586566</v>
          </cell>
          <cell r="E27">
            <v>-51580.064197676555</v>
          </cell>
          <cell r="F27">
            <v>-71915.157187451972</v>
          </cell>
          <cell r="G27">
            <v>83122.215250314795</v>
          </cell>
          <cell r="H27">
            <v>-85882.729991233937</v>
          </cell>
          <cell r="I27">
            <v>722.12050485016539</v>
          </cell>
          <cell r="J27">
            <v>4033.7196899593523</v>
          </cell>
          <cell r="K27">
            <v>265.79568205245306</v>
          </cell>
          <cell r="L27">
            <v>72.715884542186615</v>
          </cell>
          <cell r="M27">
            <v>0</v>
          </cell>
          <cell r="N27">
            <v>0</v>
          </cell>
          <cell r="O27">
            <v>126055.16928753321</v>
          </cell>
        </row>
      </sheetData>
      <sheetData sheetId="13">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9">
          <cell r="A19" t="str">
            <v>PSC au 30/09/2001</v>
          </cell>
          <cell r="B19">
            <v>2263513.5628958461</v>
          </cell>
          <cell r="C19">
            <v>48950.942264956575</v>
          </cell>
          <cell r="D19">
            <v>11336128.011529451</v>
          </cell>
          <cell r="E19">
            <v>17091207.602945641</v>
          </cell>
          <cell r="F19">
            <v>19318784.155866027</v>
          </cell>
          <cell r="G19">
            <v>9698001.8372796848</v>
          </cell>
          <cell r="H19">
            <v>0</v>
          </cell>
          <cell r="I19">
            <v>11270.679148713927</v>
          </cell>
          <cell r="J19">
            <v>45743.571875093323</v>
          </cell>
          <cell r="K19">
            <v>5484.3462566068147</v>
          </cell>
          <cell r="L19">
            <v>13026.303569116064</v>
          </cell>
          <cell r="M19">
            <v>616225.90890776645</v>
          </cell>
          <cell r="N19">
            <v>359697.48151533253</v>
          </cell>
          <cell r="O19">
            <v>60808034.404054232</v>
          </cell>
        </row>
        <row r="21">
          <cell r="A21" t="str">
            <v>Ventes de PSC</v>
          </cell>
          <cell r="B21">
            <v>0</v>
          </cell>
          <cell r="C21">
            <v>0</v>
          </cell>
          <cell r="D21">
            <v>0</v>
          </cell>
          <cell r="E21">
            <v>0</v>
          </cell>
          <cell r="F21">
            <v>0</v>
          </cell>
          <cell r="G21">
            <v>0</v>
          </cell>
          <cell r="H21">
            <v>0</v>
          </cell>
          <cell r="I21">
            <v>0</v>
          </cell>
          <cell r="J21">
            <v>0</v>
          </cell>
          <cell r="K21">
            <v>0</v>
          </cell>
          <cell r="L21">
            <v>0</v>
          </cell>
          <cell r="M21">
            <v>0</v>
          </cell>
          <cell r="N21">
            <v>0</v>
          </cell>
          <cell r="O21">
            <v>0</v>
          </cell>
        </row>
        <row r="22">
          <cell r="A22" t="str">
            <v>Transferts IN de PSC</v>
          </cell>
          <cell r="B22">
            <v>0</v>
          </cell>
          <cell r="C22">
            <v>-48951</v>
          </cell>
          <cell r="D22">
            <v>0</v>
          </cell>
          <cell r="E22">
            <v>0</v>
          </cell>
          <cell r="F22">
            <v>0</v>
          </cell>
          <cell r="G22">
            <v>0</v>
          </cell>
          <cell r="H22">
            <v>0</v>
          </cell>
          <cell r="I22">
            <v>0</v>
          </cell>
          <cell r="J22">
            <v>0</v>
          </cell>
          <cell r="K22">
            <v>0</v>
          </cell>
          <cell r="L22">
            <v>0</v>
          </cell>
          <cell r="M22">
            <v>0</v>
          </cell>
          <cell r="N22">
            <v>0</v>
          </cell>
          <cell r="O22">
            <v>-48951</v>
          </cell>
        </row>
        <row r="23">
          <cell r="A23" t="str">
            <v>Transferts Out de PSC</v>
          </cell>
          <cell r="B23">
            <v>48951</v>
          </cell>
          <cell r="C23">
            <v>0</v>
          </cell>
          <cell r="D23">
            <v>0</v>
          </cell>
          <cell r="E23">
            <v>0</v>
          </cell>
          <cell r="F23">
            <v>0</v>
          </cell>
          <cell r="G23">
            <v>0</v>
          </cell>
          <cell r="H23">
            <v>0</v>
          </cell>
          <cell r="I23">
            <v>0</v>
          </cell>
          <cell r="J23">
            <v>0</v>
          </cell>
          <cell r="K23">
            <v>0</v>
          </cell>
          <cell r="L23">
            <v>0</v>
          </cell>
          <cell r="M23">
            <v>0</v>
          </cell>
          <cell r="N23">
            <v>0</v>
          </cell>
          <cell r="O23">
            <v>48951</v>
          </cell>
        </row>
        <row r="25">
          <cell r="A25" t="str">
            <v>PSC  au 30/09/01 Réel</v>
          </cell>
          <cell r="B25">
            <v>2312464.5628958461</v>
          </cell>
          <cell r="C25">
            <v>-5.7735043425054755E-2</v>
          </cell>
          <cell r="D25">
            <v>11336128.011529451</v>
          </cell>
          <cell r="E25">
            <v>17091207.602945641</v>
          </cell>
          <cell r="F25">
            <v>19318784.155866027</v>
          </cell>
          <cell r="G25">
            <v>9698001.8372796848</v>
          </cell>
          <cell r="H25">
            <v>0</v>
          </cell>
          <cell r="I25">
            <v>11270.679148713927</v>
          </cell>
          <cell r="J25">
            <v>45743.571875093323</v>
          </cell>
          <cell r="K25">
            <v>5484.3462566068147</v>
          </cell>
          <cell r="L25">
            <v>13026.303569116064</v>
          </cell>
          <cell r="M25">
            <v>616225.90890776645</v>
          </cell>
          <cell r="N25">
            <v>359697.48151533253</v>
          </cell>
          <cell r="O25">
            <v>60808034.404054232</v>
          </cell>
        </row>
        <row r="28">
          <cell r="A28" t="str">
            <v>Amortissement du PSC au cours de 2002</v>
          </cell>
          <cell r="B28">
            <v>-142305.51156282131</v>
          </cell>
          <cell r="C28">
            <v>3.5529257492341389E-3</v>
          </cell>
          <cell r="D28">
            <v>-697607.87763258163</v>
          </cell>
          <cell r="E28">
            <v>-1051766.6217197317</v>
          </cell>
          <cell r="F28">
            <v>-1188848.2557456016</v>
          </cell>
          <cell r="G28">
            <v>-596800.11306336522</v>
          </cell>
          <cell r="H28">
            <v>0</v>
          </cell>
          <cell r="I28">
            <v>-693.58025530547241</v>
          </cell>
          <cell r="J28">
            <v>-2814.9890384672813</v>
          </cell>
          <cell r="K28">
            <v>-337.49823117580399</v>
          </cell>
          <cell r="L28">
            <v>-801.61868117637312</v>
          </cell>
          <cell r="M28">
            <v>-37921.594394324093</v>
          </cell>
          <cell r="N28">
            <v>-22135.229631712773</v>
          </cell>
          <cell r="O28">
            <v>-3742032.8864033371</v>
          </cell>
        </row>
        <row r="30">
          <cell r="A30" t="str">
            <v>PSC  @ 30/09/2002</v>
          </cell>
          <cell r="B30">
            <v>2170159.0513330246</v>
          </cell>
          <cell r="C30">
            <v>-5.4182117675820617E-2</v>
          </cell>
          <cell r="D30">
            <v>10638520.133896869</v>
          </cell>
          <cell r="E30">
            <v>16039440.98122591</v>
          </cell>
          <cell r="F30">
            <v>18129935.900120426</v>
          </cell>
          <cell r="G30">
            <v>9101201.7242163196</v>
          </cell>
          <cell r="H30">
            <v>0</v>
          </cell>
          <cell r="I30">
            <v>10577.098893408454</v>
          </cell>
          <cell r="J30">
            <v>42928.582836626039</v>
          </cell>
          <cell r="K30">
            <v>5146.8480254310107</v>
          </cell>
          <cell r="L30">
            <v>12224.684887939691</v>
          </cell>
          <cell r="M30">
            <v>578304.31451344234</v>
          </cell>
          <cell r="N30">
            <v>337562.25188361976</v>
          </cell>
          <cell r="O30">
            <v>57066001.51765091</v>
          </cell>
        </row>
      </sheetData>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 d'emploi"/>
      <sheetName val="Hypothèses"/>
      <sheetName val="NPPC 2003"/>
      <sheetName val="SFAS 2002"/>
      <sheetName val="SFAS 2001"/>
      <sheetName val="Données Initiales"/>
      <sheetName val="Résultats Evaluation 2002"/>
      <sheetName val="SC 2002"/>
      <sheetName val="IC_PBO 2002"/>
      <sheetName val="IC_2002"/>
      <sheetName val="IC_Prest 2002"/>
      <sheetName val="PGA 2002"/>
      <sheetName val="TO 2002"/>
      <sheetName val="PSC 2002"/>
      <sheetName val="Transfert In_2002"/>
      <sheetName val="Transfert Out_2002"/>
      <sheetName val="Ventes 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6">
          <cell r="A16" t="str">
            <v>Benefits Obligation @ 30/09/2001</v>
          </cell>
          <cell r="B16">
            <v>-7299910.3599778647</v>
          </cell>
          <cell r="C16">
            <v>-160913.44402148313</v>
          </cell>
          <cell r="D16">
            <v>-33203861.990953676</v>
          </cell>
          <cell r="E16">
            <v>-51930042.518030912</v>
          </cell>
          <cell r="F16">
            <v>-62456842.140567139</v>
          </cell>
          <cell r="G16">
            <v>-31615232.705802362</v>
          </cell>
          <cell r="H16">
            <v>-8354427.8054811517</v>
          </cell>
          <cell r="I16">
            <v>-78860.504575757252</v>
          </cell>
          <cell r="J16">
            <v>-172254.73620984302</v>
          </cell>
          <cell r="K16">
            <v>-58469.686275167427</v>
          </cell>
          <cell r="L16">
            <v>-16572.427765844408</v>
          </cell>
          <cell r="M16">
            <v>-2023103.4961133124</v>
          </cell>
          <cell r="N16">
            <v>-1444163.1082525228</v>
          </cell>
          <cell r="O16">
            <v>-198814654.924027</v>
          </cell>
        </row>
        <row r="18">
          <cell r="A18" t="str">
            <v>Ventes</v>
          </cell>
          <cell r="B18">
            <v>0</v>
          </cell>
          <cell r="C18">
            <v>0</v>
          </cell>
          <cell r="D18">
            <v>0</v>
          </cell>
          <cell r="E18">
            <v>0</v>
          </cell>
          <cell r="F18">
            <v>0</v>
          </cell>
          <cell r="G18">
            <v>0</v>
          </cell>
          <cell r="H18">
            <v>0</v>
          </cell>
          <cell r="I18">
            <v>0</v>
          </cell>
          <cell r="J18">
            <v>0</v>
          </cell>
          <cell r="K18">
            <v>0</v>
          </cell>
          <cell r="L18">
            <v>0</v>
          </cell>
          <cell r="M18">
            <v>0</v>
          </cell>
          <cell r="N18">
            <v>0</v>
          </cell>
          <cell r="O18">
            <v>0</v>
          </cell>
        </row>
        <row r="19">
          <cell r="A19" t="str">
            <v>Transferts IN de PBO</v>
          </cell>
          <cell r="B19">
            <v>0</v>
          </cell>
          <cell r="C19">
            <v>160913</v>
          </cell>
          <cell r="D19">
            <v>0</v>
          </cell>
          <cell r="E19">
            <v>0</v>
          </cell>
          <cell r="F19">
            <v>0</v>
          </cell>
          <cell r="G19">
            <v>0</v>
          </cell>
          <cell r="H19">
            <v>0</v>
          </cell>
          <cell r="I19">
            <v>0</v>
          </cell>
          <cell r="J19">
            <v>0</v>
          </cell>
          <cell r="K19">
            <v>0</v>
          </cell>
          <cell r="L19">
            <v>0</v>
          </cell>
          <cell r="M19">
            <v>0</v>
          </cell>
          <cell r="N19">
            <v>0</v>
          </cell>
          <cell r="O19">
            <v>160913</v>
          </cell>
        </row>
        <row r="20">
          <cell r="A20" t="str">
            <v>Transferts Out de PBO</v>
          </cell>
          <cell r="B20">
            <v>-160913</v>
          </cell>
          <cell r="C20">
            <v>0</v>
          </cell>
          <cell r="D20">
            <v>0</v>
          </cell>
          <cell r="E20">
            <v>0</v>
          </cell>
          <cell r="F20">
            <v>0</v>
          </cell>
          <cell r="G20">
            <v>0</v>
          </cell>
          <cell r="H20">
            <v>0</v>
          </cell>
          <cell r="I20">
            <v>0</v>
          </cell>
          <cell r="J20">
            <v>0</v>
          </cell>
          <cell r="K20">
            <v>0</v>
          </cell>
          <cell r="L20">
            <v>0</v>
          </cell>
          <cell r="M20">
            <v>0</v>
          </cell>
          <cell r="N20">
            <v>0</v>
          </cell>
          <cell r="O20">
            <v>-160913</v>
          </cell>
        </row>
        <row r="23">
          <cell r="A23" t="str">
            <v>New Benefits Obligation @ 30/09/2001</v>
          </cell>
          <cell r="B23">
            <v>-7460823.3599778647</v>
          </cell>
          <cell r="C23">
            <v>-0.44402148312656209</v>
          </cell>
          <cell r="D23">
            <v>-33203861.990953676</v>
          </cell>
          <cell r="E23">
            <v>-51930042.518030912</v>
          </cell>
          <cell r="F23">
            <v>-62456842.140567139</v>
          </cell>
          <cell r="G23">
            <v>-31615232.705802362</v>
          </cell>
          <cell r="H23">
            <v>-8354427.8054811517</v>
          </cell>
          <cell r="I23">
            <v>-78860.504575757252</v>
          </cell>
          <cell r="J23">
            <v>-172254.73620984302</v>
          </cell>
          <cell r="K23">
            <v>-58469.686275167427</v>
          </cell>
          <cell r="L23">
            <v>-16572.427765844408</v>
          </cell>
          <cell r="M23">
            <v>-2023103.4961133124</v>
          </cell>
          <cell r="N23">
            <v>-1444163.1082525228</v>
          </cell>
          <cell r="O23">
            <v>-198814654.924027</v>
          </cell>
        </row>
        <row r="28">
          <cell r="A28" t="str">
            <v>Unrecognized actuarial loss (gain) @ 30/09/2001</v>
          </cell>
          <cell r="B28">
            <v>-118484.64897920036</v>
          </cell>
          <cell r="C28">
            <v>18869.938771202931</v>
          </cell>
          <cell r="D28">
            <v>-514346.60491824802</v>
          </cell>
          <cell r="E28">
            <v>2585622.1513286224</v>
          </cell>
          <cell r="F28">
            <v>5913872.2775459215</v>
          </cell>
          <cell r="G28">
            <v>3756563.5081134611</v>
          </cell>
          <cell r="H28">
            <v>2007466.7135043889</v>
          </cell>
          <cell r="I28">
            <v>47149.450416080537</v>
          </cell>
          <cell r="J28">
            <v>31699.262271703254</v>
          </cell>
          <cell r="K28">
            <v>-6473.5993043624339</v>
          </cell>
          <cell r="L28">
            <v>-14308.155643446278</v>
          </cell>
          <cell r="M28">
            <v>271153.48646300758</v>
          </cell>
          <cell r="N28">
            <v>547536.38512919063</v>
          </cell>
          <cell r="O28">
            <v>14526320.164698323</v>
          </cell>
        </row>
        <row r="30">
          <cell r="A30" t="str">
            <v>Ventes</v>
          </cell>
          <cell r="B30">
            <v>0</v>
          </cell>
          <cell r="C30">
            <v>0</v>
          </cell>
          <cell r="D30">
            <v>0</v>
          </cell>
          <cell r="E30">
            <v>0</v>
          </cell>
          <cell r="F30">
            <v>0</v>
          </cell>
          <cell r="G30">
            <v>0</v>
          </cell>
          <cell r="H30">
            <v>0</v>
          </cell>
          <cell r="I30">
            <v>0</v>
          </cell>
          <cell r="J30">
            <v>0</v>
          </cell>
          <cell r="K30">
            <v>0</v>
          </cell>
          <cell r="L30">
            <v>0</v>
          </cell>
          <cell r="M30">
            <v>0</v>
          </cell>
          <cell r="N30">
            <v>0</v>
          </cell>
          <cell r="O30">
            <v>0</v>
          </cell>
        </row>
        <row r="31">
          <cell r="A31" t="str">
            <v>Transferts IN de PGA</v>
          </cell>
          <cell r="B31">
            <v>0</v>
          </cell>
          <cell r="C31">
            <v>-18870</v>
          </cell>
          <cell r="D31">
            <v>0</v>
          </cell>
          <cell r="E31">
            <v>0</v>
          </cell>
          <cell r="F31">
            <v>0</v>
          </cell>
          <cell r="G31">
            <v>0</v>
          </cell>
          <cell r="H31">
            <v>0</v>
          </cell>
          <cell r="I31">
            <v>0</v>
          </cell>
          <cell r="J31">
            <v>0</v>
          </cell>
          <cell r="K31">
            <v>0</v>
          </cell>
          <cell r="L31">
            <v>0</v>
          </cell>
          <cell r="M31">
            <v>0</v>
          </cell>
          <cell r="N31">
            <v>0</v>
          </cell>
          <cell r="O31">
            <v>-18870</v>
          </cell>
        </row>
        <row r="32">
          <cell r="A32" t="str">
            <v>Transferts Out de PGA</v>
          </cell>
          <cell r="B32">
            <v>18870</v>
          </cell>
          <cell r="C32">
            <v>0</v>
          </cell>
          <cell r="D32">
            <v>0</v>
          </cell>
          <cell r="E32">
            <v>0</v>
          </cell>
          <cell r="F32">
            <v>0</v>
          </cell>
          <cell r="G32">
            <v>0</v>
          </cell>
          <cell r="H32">
            <v>0</v>
          </cell>
          <cell r="I32">
            <v>0</v>
          </cell>
          <cell r="J32">
            <v>0</v>
          </cell>
          <cell r="K32">
            <v>0</v>
          </cell>
          <cell r="L32">
            <v>0</v>
          </cell>
          <cell r="M32">
            <v>0</v>
          </cell>
          <cell r="N32">
            <v>0</v>
          </cell>
          <cell r="O32">
            <v>18870</v>
          </cell>
        </row>
        <row r="34">
          <cell r="A34" t="str">
            <v>New Unrecognized actuarial loss (gain) @ 30/09/2001</v>
          </cell>
          <cell r="B34">
            <v>-99614.648979200356</v>
          </cell>
          <cell r="C34">
            <v>-6.1228797068906715E-2</v>
          </cell>
          <cell r="D34">
            <v>-514346.60491824802</v>
          </cell>
          <cell r="E34">
            <v>2585622.1513286224</v>
          </cell>
          <cell r="F34">
            <v>5913872.2775459215</v>
          </cell>
          <cell r="G34">
            <v>3756563.5081134611</v>
          </cell>
          <cell r="H34">
            <v>2007466.7135043889</v>
          </cell>
          <cell r="I34">
            <v>47149.450416080537</v>
          </cell>
          <cell r="J34">
            <v>31699.262271703254</v>
          </cell>
          <cell r="K34">
            <v>-6473.5993043624339</v>
          </cell>
          <cell r="L34">
            <v>-14308.155643446278</v>
          </cell>
          <cell r="M34">
            <v>271153.48646300758</v>
          </cell>
          <cell r="N34">
            <v>547536.38512919063</v>
          </cell>
          <cell r="O34">
            <v>14526320.164698323</v>
          </cell>
        </row>
        <row r="37">
          <cell r="A37" t="str">
            <v>Base d'amortissement</v>
          </cell>
          <cell r="B37">
            <v>-746082.33599778649</v>
          </cell>
          <cell r="C37">
            <v>-4.4402148312656209E-2</v>
          </cell>
          <cell r="D37">
            <v>-3320386.1990953679</v>
          </cell>
          <cell r="E37">
            <v>-5193004.2518030917</v>
          </cell>
          <cell r="F37">
            <v>-6245684.2140567144</v>
          </cell>
          <cell r="G37">
            <v>-3161523.2705802363</v>
          </cell>
          <cell r="H37">
            <v>-835442.78054811526</v>
          </cell>
          <cell r="I37">
            <v>-7886.0504575757259</v>
          </cell>
          <cell r="J37">
            <v>-17225.473620984303</v>
          </cell>
          <cell r="K37">
            <v>-5846.9686275167433</v>
          </cell>
          <cell r="L37">
            <v>-1657.2427765844409</v>
          </cell>
          <cell r="M37">
            <v>-202310.34961133124</v>
          </cell>
          <cell r="N37">
            <v>-144416.31082525229</v>
          </cell>
          <cell r="O37">
            <v>-19881465.492402699</v>
          </cell>
        </row>
        <row r="39">
          <cell r="A39" t="str">
            <v>Partie des P(G)A excédent le corridor</v>
          </cell>
          <cell r="B39">
            <v>0</v>
          </cell>
          <cell r="C39">
            <v>-1.6826648756250506E-2</v>
          </cell>
          <cell r="D39">
            <v>0</v>
          </cell>
          <cell r="E39">
            <v>0</v>
          </cell>
          <cell r="F39">
            <v>0</v>
          </cell>
          <cell r="G39">
            <v>595040.23753322475</v>
          </cell>
          <cell r="H39">
            <v>1172023.9329562737</v>
          </cell>
          <cell r="I39">
            <v>39263.399958504815</v>
          </cell>
          <cell r="J39">
            <v>14473.788650718951</v>
          </cell>
          <cell r="K39">
            <v>-626.63067684569069</v>
          </cell>
          <cell r="L39">
            <v>-12650.912866861838</v>
          </cell>
          <cell r="M39">
            <v>68843.136851676332</v>
          </cell>
          <cell r="N39">
            <v>403120.07430393831</v>
          </cell>
          <cell r="O39">
            <v>2279487.0098839803</v>
          </cell>
        </row>
        <row r="41">
          <cell r="A41" t="str">
            <v>EDRMA</v>
          </cell>
          <cell r="B41">
            <v>17</v>
          </cell>
          <cell r="C41">
            <v>17</v>
          </cell>
          <cell r="D41">
            <v>17</v>
          </cell>
          <cell r="E41">
            <v>17</v>
          </cell>
          <cell r="F41">
            <v>17</v>
          </cell>
          <cell r="G41">
            <v>17</v>
          </cell>
          <cell r="H41">
            <v>17</v>
          </cell>
          <cell r="I41">
            <v>17</v>
          </cell>
          <cell r="J41">
            <v>17</v>
          </cell>
          <cell r="K41">
            <v>17</v>
          </cell>
          <cell r="L41">
            <v>17</v>
          </cell>
          <cell r="M41">
            <v>17</v>
          </cell>
          <cell r="N41">
            <v>17</v>
          </cell>
        </row>
        <row r="43">
          <cell r="A43" t="str">
            <v>Amortissement des (P)GA</v>
          </cell>
          <cell r="B43">
            <v>0</v>
          </cell>
          <cell r="C43">
            <v>9.8980286801473574E-4</v>
          </cell>
          <cell r="D43">
            <v>0</v>
          </cell>
          <cell r="E43">
            <v>0</v>
          </cell>
          <cell r="F43">
            <v>0</v>
          </cell>
          <cell r="G43">
            <v>-35002.366913719103</v>
          </cell>
          <cell r="H43">
            <v>-68942.584291545514</v>
          </cell>
          <cell r="I43">
            <v>-2309.611762264989</v>
          </cell>
          <cell r="J43">
            <v>-851.39933239523236</v>
          </cell>
          <cell r="K43">
            <v>36.860628049746509</v>
          </cell>
          <cell r="L43">
            <v>744.17134510951985</v>
          </cell>
          <cell r="M43">
            <v>-4049.5962853927253</v>
          </cell>
          <cell r="N43">
            <v>-23712.945547290488</v>
          </cell>
          <cell r="O43">
            <v>-134087.47116964593</v>
          </cell>
        </row>
        <row r="46">
          <cell r="A46" t="str">
            <v>Unrecognized actuarial loss (gain) @ 30/09/2002 (Stock Passé)</v>
          </cell>
          <cell r="B46">
            <v>-99614.648979200356</v>
          </cell>
          <cell r="C46">
            <v>-6.0238994200891981E-2</v>
          </cell>
          <cell r="D46">
            <v>-514346.60491824802</v>
          </cell>
          <cell r="E46">
            <v>2585622.1513286224</v>
          </cell>
          <cell r="F46">
            <v>5913872.2775459215</v>
          </cell>
          <cell r="G46">
            <v>3721561.141199742</v>
          </cell>
          <cell r="H46">
            <v>1938524.1292128435</v>
          </cell>
          <cell r="I46">
            <v>44839.838653815546</v>
          </cell>
          <cell r="J46">
            <v>30847.862939308023</v>
          </cell>
          <cell r="K46">
            <v>-6436.7386763126879</v>
          </cell>
          <cell r="L46">
            <v>-13563.984298336758</v>
          </cell>
          <cell r="M46">
            <v>267103.89017761487</v>
          </cell>
          <cell r="N46">
            <v>523823.43958190014</v>
          </cell>
          <cell r="O46">
            <v>14392232.693528675</v>
          </cell>
        </row>
        <row r="48">
          <cell r="A48" t="str">
            <v>Unrecognized actuarial loss gain @ 30/09/2002 (Flux)</v>
          </cell>
          <cell r="B48">
            <v>-1730944.3599778647</v>
          </cell>
          <cell r="C48">
            <v>-0.20983261099900119</v>
          </cell>
          <cell r="D48">
            <v>-2877682.9909536764</v>
          </cell>
          <cell r="E48">
            <v>-688189.51803091168</v>
          </cell>
          <cell r="F48">
            <v>-366077.14056713879</v>
          </cell>
          <cell r="G48">
            <v>125645.29419763386</v>
          </cell>
          <cell r="H48">
            <v>-309177.80548115075</v>
          </cell>
          <cell r="I48">
            <v>-7405.268565984501</v>
          </cell>
          <cell r="J48">
            <v>-17271.457360859786</v>
          </cell>
          <cell r="K48">
            <v>-29404.792304613715</v>
          </cell>
          <cell r="L48">
            <v>-9902.530223551239</v>
          </cell>
          <cell r="M48">
            <v>-210515.83965926152</v>
          </cell>
          <cell r="N48">
            <v>545602.98856421979</v>
          </cell>
          <cell r="O48">
            <v>-5575323.6301957704</v>
          </cell>
        </row>
        <row r="50">
          <cell r="A50" t="str">
            <v>Unrecognized actuarial loss (gain) @ 30/09/2002</v>
          </cell>
          <cell r="B50">
            <v>-1830559.0089570649</v>
          </cell>
          <cell r="C50">
            <v>-0.27007160519989315</v>
          </cell>
          <cell r="D50">
            <v>-3392029.5958719244</v>
          </cell>
          <cell r="E50">
            <v>1897432.6332977107</v>
          </cell>
          <cell r="F50">
            <v>5547795.1369787827</v>
          </cell>
          <cell r="G50">
            <v>3847206.4353973758</v>
          </cell>
          <cell r="H50">
            <v>1629346.3237316927</v>
          </cell>
          <cell r="I50">
            <v>37434.570087831045</v>
          </cell>
          <cell r="J50">
            <v>13576.405578448237</v>
          </cell>
          <cell r="K50">
            <v>-35841.5309809264</v>
          </cell>
          <cell r="L50">
            <v>-23466.514521887999</v>
          </cell>
          <cell r="M50">
            <v>56588.050518353353</v>
          </cell>
          <cell r="N50">
            <v>1069426.4281461199</v>
          </cell>
          <cell r="O50">
            <v>8816909.063332906</v>
          </cell>
        </row>
      </sheetData>
      <sheetData sheetId="12">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5">
          <cell r="A15" t="str">
            <v>Unrecognized Transition Obligation (Asset) @ 30/09/2001</v>
          </cell>
          <cell r="B15">
            <v>159917.45713611142</v>
          </cell>
          <cell r="C15">
            <v>-965.83376348931915</v>
          </cell>
          <cell r="D15">
            <v>335481.48393173132</v>
          </cell>
          <cell r="E15">
            <v>-103160.12839535311</v>
          </cell>
          <cell r="F15">
            <v>-143830.31437490394</v>
          </cell>
          <cell r="G15">
            <v>166244.43050062959</v>
          </cell>
          <cell r="H15">
            <v>-171765.45998246787</v>
          </cell>
          <cell r="I15">
            <v>1444.2410097003308</v>
          </cell>
          <cell r="J15">
            <v>8067.4393799187046</v>
          </cell>
          <cell r="K15">
            <v>531.59136410490612</v>
          </cell>
          <cell r="L15">
            <v>145.43176908437323</v>
          </cell>
          <cell r="M15">
            <v>0</v>
          </cell>
          <cell r="N15">
            <v>0</v>
          </cell>
          <cell r="O15">
            <v>252110.33857506642</v>
          </cell>
        </row>
        <row r="17">
          <cell r="A17" t="str">
            <v>Ventes</v>
          </cell>
          <cell r="B17">
            <v>0</v>
          </cell>
          <cell r="C17">
            <v>0</v>
          </cell>
          <cell r="D17">
            <v>0</v>
          </cell>
          <cell r="E17">
            <v>0</v>
          </cell>
          <cell r="F17">
            <v>0</v>
          </cell>
          <cell r="G17">
            <v>0</v>
          </cell>
          <cell r="H17">
            <v>0</v>
          </cell>
          <cell r="I17">
            <v>0</v>
          </cell>
          <cell r="J17">
            <v>0</v>
          </cell>
          <cell r="K17">
            <v>0</v>
          </cell>
          <cell r="L17">
            <v>0</v>
          </cell>
          <cell r="M17">
            <v>0</v>
          </cell>
          <cell r="N17">
            <v>0</v>
          </cell>
          <cell r="O17">
            <v>0</v>
          </cell>
        </row>
        <row r="18">
          <cell r="A18" t="str">
            <v>Transferts IN de TO</v>
          </cell>
          <cell r="B18">
            <v>0</v>
          </cell>
          <cell r="C18">
            <v>966</v>
          </cell>
          <cell r="D18">
            <v>0</v>
          </cell>
          <cell r="E18">
            <v>0</v>
          </cell>
          <cell r="F18">
            <v>0</v>
          </cell>
          <cell r="G18">
            <v>0</v>
          </cell>
          <cell r="H18">
            <v>0</v>
          </cell>
          <cell r="I18">
            <v>0</v>
          </cell>
          <cell r="J18">
            <v>0</v>
          </cell>
          <cell r="K18">
            <v>0</v>
          </cell>
          <cell r="L18">
            <v>0</v>
          </cell>
          <cell r="M18">
            <v>0</v>
          </cell>
          <cell r="N18">
            <v>0</v>
          </cell>
          <cell r="O18">
            <v>966</v>
          </cell>
        </row>
        <row r="19">
          <cell r="A19" t="str">
            <v>Transferts Out de TO</v>
          </cell>
          <cell r="B19">
            <v>-966</v>
          </cell>
          <cell r="C19">
            <v>0</v>
          </cell>
          <cell r="D19">
            <v>0</v>
          </cell>
          <cell r="E19">
            <v>0</v>
          </cell>
          <cell r="F19">
            <v>0</v>
          </cell>
          <cell r="G19">
            <v>0</v>
          </cell>
          <cell r="H19">
            <v>0</v>
          </cell>
          <cell r="I19">
            <v>0</v>
          </cell>
          <cell r="J19">
            <v>0</v>
          </cell>
          <cell r="K19">
            <v>0</v>
          </cell>
          <cell r="L19">
            <v>0</v>
          </cell>
          <cell r="M19">
            <v>0</v>
          </cell>
          <cell r="N19">
            <v>0</v>
          </cell>
          <cell r="O19">
            <v>-966</v>
          </cell>
        </row>
        <row r="21">
          <cell r="A21" t="str">
            <v>New Unrecognized Transition Obligation (Asset) @ 30/09/2001</v>
          </cell>
          <cell r="B21">
            <v>158951.45713611142</v>
          </cell>
          <cell r="C21">
            <v>0.16623651068084655</v>
          </cell>
          <cell r="D21">
            <v>335481.48393173132</v>
          </cell>
          <cell r="E21">
            <v>-103160.12839535311</v>
          </cell>
          <cell r="F21">
            <v>-143830.31437490394</v>
          </cell>
          <cell r="G21">
            <v>166244.43050062959</v>
          </cell>
          <cell r="H21">
            <v>-171765.45998246787</v>
          </cell>
          <cell r="I21">
            <v>1444.2410097003308</v>
          </cell>
          <cell r="J21">
            <v>8067.4393799187046</v>
          </cell>
          <cell r="K21">
            <v>531.59136410490612</v>
          </cell>
          <cell r="L21">
            <v>145.43176908437323</v>
          </cell>
          <cell r="M21">
            <v>0</v>
          </cell>
          <cell r="N21">
            <v>0</v>
          </cell>
          <cell r="O21">
            <v>252110.33857506642</v>
          </cell>
        </row>
        <row r="23">
          <cell r="A23" t="str">
            <v>Durée d'amortissement</v>
          </cell>
          <cell r="B23">
            <v>2</v>
          </cell>
          <cell r="C23">
            <v>2</v>
          </cell>
          <cell r="D23">
            <v>2</v>
          </cell>
          <cell r="E23">
            <v>2</v>
          </cell>
          <cell r="F23">
            <v>2</v>
          </cell>
          <cell r="G23">
            <v>2</v>
          </cell>
          <cell r="H23">
            <v>2</v>
          </cell>
          <cell r="I23">
            <v>2</v>
          </cell>
          <cell r="J23">
            <v>2</v>
          </cell>
          <cell r="K23">
            <v>2</v>
          </cell>
          <cell r="L23">
            <v>2</v>
          </cell>
          <cell r="M23">
            <v>2</v>
          </cell>
          <cell r="N23">
            <v>2</v>
          </cell>
          <cell r="O23">
            <v>2</v>
          </cell>
        </row>
        <row r="24">
          <cell r="A24" t="str">
            <v>Amortissement de TO dans l'année</v>
          </cell>
          <cell r="B24">
            <v>-79475.728568055711</v>
          </cell>
          <cell r="C24">
            <v>-8.3118255340423275E-2</v>
          </cell>
          <cell r="D24">
            <v>-167740.74196586566</v>
          </cell>
          <cell r="E24">
            <v>51580.064197676555</v>
          </cell>
          <cell r="F24">
            <v>71915.157187451972</v>
          </cell>
          <cell r="G24">
            <v>-83122.215250314795</v>
          </cell>
          <cell r="H24">
            <v>85882.729991233937</v>
          </cell>
          <cell r="I24">
            <v>-722.12050485016539</v>
          </cell>
          <cell r="J24">
            <v>-4033.7196899593523</v>
          </cell>
          <cell r="K24">
            <v>-265.79568205245306</v>
          </cell>
          <cell r="L24">
            <v>-72.715884542186615</v>
          </cell>
          <cell r="M24">
            <v>0</v>
          </cell>
          <cell r="N24">
            <v>0</v>
          </cell>
          <cell r="O24">
            <v>-126055.16928753321</v>
          </cell>
        </row>
        <row r="27">
          <cell r="A27" t="str">
            <v>Unrecognized Transition Obligation (Asset) @ 31/12/2002</v>
          </cell>
          <cell r="B27">
            <v>79475.728568055711</v>
          </cell>
          <cell r="C27">
            <v>8.3118255340423275E-2</v>
          </cell>
          <cell r="D27">
            <v>167740.74196586566</v>
          </cell>
          <cell r="E27">
            <v>-51580.064197676555</v>
          </cell>
          <cell r="F27">
            <v>-71915.157187451972</v>
          </cell>
          <cell r="G27">
            <v>83122.215250314795</v>
          </cell>
          <cell r="H27">
            <v>-85882.729991233937</v>
          </cell>
          <cell r="I27">
            <v>722.12050485016539</v>
          </cell>
          <cell r="J27">
            <v>4033.7196899593523</v>
          </cell>
          <cell r="K27">
            <v>265.79568205245306</v>
          </cell>
          <cell r="L27">
            <v>72.715884542186615</v>
          </cell>
          <cell r="M27">
            <v>0</v>
          </cell>
          <cell r="N27">
            <v>0</v>
          </cell>
          <cell r="O27">
            <v>126055.16928753321</v>
          </cell>
        </row>
      </sheetData>
      <sheetData sheetId="13">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9">
          <cell r="A19" t="str">
            <v>PSC au 30/09/2001</v>
          </cell>
          <cell r="B19">
            <v>2263513.5628958461</v>
          </cell>
          <cell r="C19">
            <v>48950.942264956575</v>
          </cell>
          <cell r="D19">
            <v>11336128.011529451</v>
          </cell>
          <cell r="E19">
            <v>17091207.602945641</v>
          </cell>
          <cell r="F19">
            <v>19318784.155866027</v>
          </cell>
          <cell r="G19">
            <v>9698001.8372796848</v>
          </cell>
          <cell r="H19">
            <v>0</v>
          </cell>
          <cell r="I19">
            <v>11270.679148713927</v>
          </cell>
          <cell r="J19">
            <v>45743.571875093323</v>
          </cell>
          <cell r="K19">
            <v>5484.3462566068147</v>
          </cell>
          <cell r="L19">
            <v>13026.303569116064</v>
          </cell>
          <cell r="M19">
            <v>616225.90890776645</v>
          </cell>
          <cell r="N19">
            <v>359697.48151533253</v>
          </cell>
          <cell r="O19">
            <v>60808034.404054232</v>
          </cell>
        </row>
        <row r="21">
          <cell r="A21" t="str">
            <v>Ventes de PSC</v>
          </cell>
          <cell r="B21">
            <v>0</v>
          </cell>
          <cell r="C21">
            <v>0</v>
          </cell>
          <cell r="D21">
            <v>0</v>
          </cell>
          <cell r="E21">
            <v>0</v>
          </cell>
          <cell r="F21">
            <v>0</v>
          </cell>
          <cell r="G21">
            <v>0</v>
          </cell>
          <cell r="H21">
            <v>0</v>
          </cell>
          <cell r="I21">
            <v>0</v>
          </cell>
          <cell r="J21">
            <v>0</v>
          </cell>
          <cell r="K21">
            <v>0</v>
          </cell>
          <cell r="L21">
            <v>0</v>
          </cell>
          <cell r="M21">
            <v>0</v>
          </cell>
          <cell r="N21">
            <v>0</v>
          </cell>
          <cell r="O21">
            <v>0</v>
          </cell>
        </row>
        <row r="22">
          <cell r="A22" t="str">
            <v>Transferts IN de PSC</v>
          </cell>
          <cell r="B22">
            <v>0</v>
          </cell>
          <cell r="C22">
            <v>-48951</v>
          </cell>
          <cell r="D22">
            <v>0</v>
          </cell>
          <cell r="E22">
            <v>0</v>
          </cell>
          <cell r="F22">
            <v>0</v>
          </cell>
          <cell r="G22">
            <v>0</v>
          </cell>
          <cell r="H22">
            <v>0</v>
          </cell>
          <cell r="I22">
            <v>0</v>
          </cell>
          <cell r="J22">
            <v>0</v>
          </cell>
          <cell r="K22">
            <v>0</v>
          </cell>
          <cell r="L22">
            <v>0</v>
          </cell>
          <cell r="M22">
            <v>0</v>
          </cell>
          <cell r="N22">
            <v>0</v>
          </cell>
          <cell r="O22">
            <v>-48951</v>
          </cell>
        </row>
        <row r="23">
          <cell r="A23" t="str">
            <v>Transferts Out de PSC</v>
          </cell>
          <cell r="B23">
            <v>48951</v>
          </cell>
          <cell r="C23">
            <v>0</v>
          </cell>
          <cell r="D23">
            <v>0</v>
          </cell>
          <cell r="E23">
            <v>0</v>
          </cell>
          <cell r="F23">
            <v>0</v>
          </cell>
          <cell r="G23">
            <v>0</v>
          </cell>
          <cell r="H23">
            <v>0</v>
          </cell>
          <cell r="I23">
            <v>0</v>
          </cell>
          <cell r="J23">
            <v>0</v>
          </cell>
          <cell r="K23">
            <v>0</v>
          </cell>
          <cell r="L23">
            <v>0</v>
          </cell>
          <cell r="M23">
            <v>0</v>
          </cell>
          <cell r="N23">
            <v>0</v>
          </cell>
          <cell r="O23">
            <v>48951</v>
          </cell>
        </row>
        <row r="25">
          <cell r="A25" t="str">
            <v>PSC  au 30/09/01 Réel</v>
          </cell>
          <cell r="B25">
            <v>2312464.5628958461</v>
          </cell>
          <cell r="C25">
            <v>-5.7735043425054755E-2</v>
          </cell>
          <cell r="D25">
            <v>11336128.011529451</v>
          </cell>
          <cell r="E25">
            <v>17091207.602945641</v>
          </cell>
          <cell r="F25">
            <v>19318784.155866027</v>
          </cell>
          <cell r="G25">
            <v>9698001.8372796848</v>
          </cell>
          <cell r="H25">
            <v>0</v>
          </cell>
          <cell r="I25">
            <v>11270.679148713927</v>
          </cell>
          <cell r="J25">
            <v>45743.571875093323</v>
          </cell>
          <cell r="K25">
            <v>5484.3462566068147</v>
          </cell>
          <cell r="L25">
            <v>13026.303569116064</v>
          </cell>
          <cell r="M25">
            <v>616225.90890776645</v>
          </cell>
          <cell r="N25">
            <v>359697.48151533253</v>
          </cell>
          <cell r="O25">
            <v>60808034.404054232</v>
          </cell>
        </row>
        <row r="28">
          <cell r="A28" t="str">
            <v>Amortissement du PSC au cours de 2002</v>
          </cell>
          <cell r="B28">
            <v>-142305.51156282131</v>
          </cell>
          <cell r="C28">
            <v>3.5529257492341389E-3</v>
          </cell>
          <cell r="D28">
            <v>-697607.87763258163</v>
          </cell>
          <cell r="E28">
            <v>-1051766.6217197317</v>
          </cell>
          <cell r="F28">
            <v>-1188848.2557456016</v>
          </cell>
          <cell r="G28">
            <v>-596800.11306336522</v>
          </cell>
          <cell r="H28">
            <v>0</v>
          </cell>
          <cell r="I28">
            <v>-693.58025530547241</v>
          </cell>
          <cell r="J28">
            <v>-2814.9890384672813</v>
          </cell>
          <cell r="K28">
            <v>-337.49823117580399</v>
          </cell>
          <cell r="L28">
            <v>-801.61868117637312</v>
          </cell>
          <cell r="M28">
            <v>-37921.594394324093</v>
          </cell>
          <cell r="N28">
            <v>-22135.229631712773</v>
          </cell>
          <cell r="O28">
            <v>-3742032.8864033371</v>
          </cell>
        </row>
        <row r="30">
          <cell r="A30" t="str">
            <v>PSC  @ 30/09/2002</v>
          </cell>
          <cell r="B30">
            <v>2170159.0513330246</v>
          </cell>
          <cell r="C30">
            <v>-5.4182117675820617E-2</v>
          </cell>
          <cell r="D30">
            <v>10638520.133896869</v>
          </cell>
          <cell r="E30">
            <v>16039440.98122591</v>
          </cell>
          <cell r="F30">
            <v>18129935.900120426</v>
          </cell>
          <cell r="G30">
            <v>9101201.7242163196</v>
          </cell>
          <cell r="H30">
            <v>0</v>
          </cell>
          <cell r="I30">
            <v>10577.098893408454</v>
          </cell>
          <cell r="J30">
            <v>42928.582836626039</v>
          </cell>
          <cell r="K30">
            <v>5146.8480254310107</v>
          </cell>
          <cell r="L30">
            <v>12224.684887939691</v>
          </cell>
          <cell r="M30">
            <v>578304.31451344234</v>
          </cell>
          <cell r="N30">
            <v>337562.25188361976</v>
          </cell>
          <cell r="O30">
            <v>57066001.51765091</v>
          </cell>
        </row>
      </sheetData>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Hierarchie TFT Access"/>
      <sheetName val="2- Hierarchie TFT Access"/>
      <sheetName val="1- Hierarchie TFT"/>
    </sheetNames>
    <sheetDataSet>
      <sheetData sheetId="0" refreshError="1"/>
      <sheetData sheetId="1" refreshError="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Hierarchie TFT Access"/>
      <sheetName val="2- Hierarchie TFT Access"/>
      <sheetName val="1- Hierarchie TFT"/>
    </sheetNames>
    <sheetDataSet>
      <sheetData sheetId="0" refreshError="1"/>
      <sheetData sheetId="1" refreshError="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Hierarchie TFT Access"/>
      <sheetName val="2- Hierarchie TFT Access"/>
      <sheetName val="1- Hierarchie TFT"/>
    </sheetNames>
    <sheetDataSet>
      <sheetData sheetId="0" refreshError="1"/>
      <sheetData sheetId="1" refreshError="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Hierarchie TFT Access"/>
      <sheetName val="2- Hierarchie TFT Access"/>
      <sheetName val="1- Hierarchie TFT"/>
    </sheetNames>
    <sheetDataSet>
      <sheetData sheetId="0" refreshError="1"/>
      <sheetData sheetId="1" refreshError="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38"/>
  <sheetViews>
    <sheetView showGridLines="0" zoomScale="85" zoomScaleNormal="85" zoomScaleSheetLayoutView="85" workbookViewId="0">
      <selection activeCell="L22" sqref="L22"/>
    </sheetView>
  </sheetViews>
  <sheetFormatPr baseColWidth="10" defaultColWidth="9.140625" defaultRowHeight="12.75"/>
  <cols>
    <col min="1" max="1" width="50.7109375" style="41" customWidth="1"/>
    <col min="2" max="2" width="12.85546875" style="41" customWidth="1"/>
    <col min="3" max="3" width="12.7109375" style="41" customWidth="1"/>
    <col min="4" max="4" width="12.7109375" style="42" customWidth="1"/>
    <col min="5" max="5" width="1.7109375" style="104" customWidth="1"/>
    <col min="6" max="7" width="12.7109375" style="41" customWidth="1"/>
    <col min="8" max="8" width="12.7109375" style="42" customWidth="1"/>
    <col min="9" max="9" width="1.7109375" style="104" customWidth="1"/>
    <col min="10" max="11" width="12.7109375" style="41" customWidth="1"/>
    <col min="12" max="12" width="12.7109375" style="43" customWidth="1"/>
    <col min="13" max="13" width="1.7109375" style="104" customWidth="1"/>
    <col min="14" max="15" width="12.7109375" style="41" customWidth="1"/>
    <col min="16" max="16" width="12.7109375" style="43" customWidth="1"/>
    <col min="17" max="17" width="1.7109375" style="104" customWidth="1"/>
    <col min="18" max="19" width="12.7109375" style="41" customWidth="1"/>
    <col min="20" max="20" width="12.7109375" style="43" customWidth="1"/>
    <col min="21" max="16384" width="9.140625" style="41"/>
  </cols>
  <sheetData>
    <row r="1" spans="1:20" s="103" customFormat="1" ht="36.950000000000003" customHeight="1">
      <c r="A1" s="255" t="s">
        <v>78</v>
      </c>
      <c r="B1" s="255"/>
      <c r="C1" s="255"/>
      <c r="D1" s="255"/>
      <c r="E1" s="255"/>
      <c r="F1" s="255"/>
      <c r="G1" s="255"/>
      <c r="H1" s="255"/>
      <c r="I1" s="255"/>
      <c r="J1" s="255"/>
      <c r="K1" s="255"/>
      <c r="L1" s="255"/>
      <c r="M1" s="255"/>
      <c r="N1" s="255"/>
      <c r="O1" s="255"/>
      <c r="P1" s="255"/>
      <c r="Q1" s="255"/>
      <c r="R1" s="255"/>
      <c r="S1" s="255"/>
      <c r="T1" s="255"/>
    </row>
    <row r="2" spans="1:20" s="104" customFormat="1" ht="11.1" customHeight="1">
      <c r="B2" s="105"/>
      <c r="C2" s="105"/>
      <c r="D2" s="106"/>
      <c r="E2" s="105"/>
      <c r="F2" s="105"/>
      <c r="G2" s="105"/>
      <c r="H2" s="106"/>
      <c r="I2" s="105"/>
      <c r="J2" s="105"/>
      <c r="K2" s="105"/>
      <c r="L2" s="107"/>
      <c r="M2" s="105"/>
      <c r="N2" s="105"/>
      <c r="O2" s="105"/>
      <c r="P2" s="107"/>
      <c r="Q2" s="105"/>
      <c r="R2" s="105"/>
      <c r="S2" s="105"/>
      <c r="T2" s="108"/>
    </row>
    <row r="3" spans="1:20" ht="25.5" customHeight="1">
      <c r="A3" s="109" t="s">
        <v>79</v>
      </c>
      <c r="B3" s="256" t="s">
        <v>17</v>
      </c>
      <c r="C3" s="256"/>
      <c r="D3" s="256"/>
      <c r="E3" s="110"/>
      <c r="F3" s="256" t="s">
        <v>48</v>
      </c>
      <c r="G3" s="256"/>
      <c r="H3" s="256"/>
      <c r="I3" s="110"/>
      <c r="J3" s="256" t="s">
        <v>18</v>
      </c>
      <c r="K3" s="256"/>
      <c r="L3" s="256"/>
      <c r="M3" s="110"/>
      <c r="N3" s="256" t="s">
        <v>86</v>
      </c>
      <c r="O3" s="256"/>
      <c r="P3" s="257"/>
      <c r="Q3" s="110"/>
      <c r="R3" s="256" t="s">
        <v>25</v>
      </c>
      <c r="S3" s="256"/>
      <c r="T3" s="256"/>
    </row>
    <row r="4" spans="1:20" s="114" customFormat="1" ht="25.5" customHeight="1">
      <c r="A4" s="111" t="s">
        <v>21</v>
      </c>
      <c r="B4" s="112" t="s">
        <v>74</v>
      </c>
      <c r="C4" s="184" t="s">
        <v>82</v>
      </c>
      <c r="D4" s="113" t="s">
        <v>23</v>
      </c>
      <c r="E4" s="110"/>
      <c r="F4" s="112" t="s">
        <v>74</v>
      </c>
      <c r="G4" s="184" t="s">
        <v>82</v>
      </c>
      <c r="H4" s="113" t="s">
        <v>23</v>
      </c>
      <c r="I4" s="110"/>
      <c r="J4" s="112" t="s">
        <v>74</v>
      </c>
      <c r="K4" s="184" t="s">
        <v>82</v>
      </c>
      <c r="L4" s="113" t="s">
        <v>23</v>
      </c>
      <c r="M4" s="110"/>
      <c r="N4" s="112" t="s">
        <v>74</v>
      </c>
      <c r="O4" s="184" t="s">
        <v>82</v>
      </c>
      <c r="P4" s="113" t="s">
        <v>23</v>
      </c>
      <c r="Q4" s="110"/>
      <c r="R4" s="112" t="s">
        <v>74</v>
      </c>
      <c r="S4" s="184" t="s">
        <v>82</v>
      </c>
      <c r="T4" s="113" t="s">
        <v>23</v>
      </c>
    </row>
    <row r="5" spans="1:20" s="119" customFormat="1" ht="21.95" customHeight="1">
      <c r="A5" s="115" t="s">
        <v>0</v>
      </c>
      <c r="B5" s="116">
        <v>6764</v>
      </c>
      <c r="C5" s="115">
        <v>6259</v>
      </c>
      <c r="D5" s="117">
        <f>IF(C5=0,0,(B5-C5)/C5)</f>
        <v>8.0683815305959417E-2</v>
      </c>
      <c r="E5" s="118"/>
      <c r="F5" s="116">
        <v>1300</v>
      </c>
      <c r="G5" s="115">
        <v>1259</v>
      </c>
      <c r="H5" s="117">
        <f>IF(G5=0,0,(F5-G5)/G5)</f>
        <v>3.2565528196981733E-2</v>
      </c>
      <c r="I5" s="118"/>
      <c r="J5" s="116">
        <v>909</v>
      </c>
      <c r="K5" s="115">
        <v>873</v>
      </c>
      <c r="L5" s="117">
        <f>IF(K5=0,0,(J5-K5)/K5)</f>
        <v>4.1237113402061855E-2</v>
      </c>
      <c r="M5" s="118"/>
      <c r="N5" s="116">
        <v>0</v>
      </c>
      <c r="O5" s="116">
        <v>0</v>
      </c>
      <c r="P5" s="117">
        <f>IF(O5=0,0,(N5-O5)/O5)</f>
        <v>0</v>
      </c>
      <c r="Q5" s="118"/>
      <c r="R5" s="116">
        <f t="shared" ref="R5:S7" si="0">+B5+F5+J5+N5</f>
        <v>8973</v>
      </c>
      <c r="S5" s="115">
        <f t="shared" si="0"/>
        <v>8391</v>
      </c>
      <c r="T5" s="117">
        <f>IF(S5=0,0,(R5-S5)/S5)</f>
        <v>6.9360028602073645E-2</v>
      </c>
    </row>
    <row r="6" spans="1:20" ht="21.95" customHeight="1">
      <c r="A6" s="120" t="s">
        <v>41</v>
      </c>
      <c r="B6" s="121">
        <v>40</v>
      </c>
      <c r="C6" s="122">
        <v>67</v>
      </c>
      <c r="D6" s="123">
        <f>IF(C6=0,0,(B6-C6)/C6)</f>
        <v>-0.40298507462686567</v>
      </c>
      <c r="E6" s="124"/>
      <c r="F6" s="121">
        <v>15</v>
      </c>
      <c r="G6" s="122">
        <v>13</v>
      </c>
      <c r="H6" s="123">
        <f>IF(G6=0,0,(F6-G6)/G6)</f>
        <v>0.15384615384615385</v>
      </c>
      <c r="I6" s="124"/>
      <c r="J6" s="121">
        <v>288</v>
      </c>
      <c r="K6" s="122">
        <v>242</v>
      </c>
      <c r="L6" s="123">
        <f>IF(K6=0,0,(J6-K6)/K6)</f>
        <v>0.19008264462809918</v>
      </c>
      <c r="M6" s="124"/>
      <c r="N6" s="121">
        <v>0</v>
      </c>
      <c r="O6" s="122">
        <v>0</v>
      </c>
      <c r="P6" s="123">
        <f>IF(O6=0,0,(N6-O6)/O6)</f>
        <v>0</v>
      </c>
      <c r="Q6" s="124"/>
      <c r="R6" s="121">
        <f t="shared" si="0"/>
        <v>343</v>
      </c>
      <c r="S6" s="125">
        <f t="shared" si="0"/>
        <v>322</v>
      </c>
      <c r="T6" s="123">
        <f>IF(S6=0,0,(R6-S6)/S6)</f>
        <v>6.5217391304347824E-2</v>
      </c>
    </row>
    <row r="7" spans="1:20" ht="21.95" customHeight="1">
      <c r="A7" s="120" t="s">
        <v>31</v>
      </c>
      <c r="B7" s="121">
        <v>-1745</v>
      </c>
      <c r="C7" s="125">
        <v>-1578</v>
      </c>
      <c r="D7" s="123">
        <f>IF(C7=0,0,(B7-C7)/C7)</f>
        <v>0.10583016476552598</v>
      </c>
      <c r="E7" s="124"/>
      <c r="F7" s="121">
        <v>-432</v>
      </c>
      <c r="G7" s="125">
        <v>-401</v>
      </c>
      <c r="H7" s="123">
        <f>IF(G7=0,0,(F7-G7)/G7)</f>
        <v>7.7306733167082295E-2</v>
      </c>
      <c r="I7" s="124"/>
      <c r="J7" s="121">
        <v>-610</v>
      </c>
      <c r="K7" s="125">
        <v>-571</v>
      </c>
      <c r="L7" s="123">
        <f>IF(K7=0,0,(J7-K7)/K7)</f>
        <v>6.8301225919439573E-2</v>
      </c>
      <c r="M7" s="124"/>
      <c r="N7" s="121">
        <v>-60</v>
      </c>
      <c r="O7" s="125">
        <v>-65</v>
      </c>
      <c r="P7" s="123">
        <f>IF(O7=0,0,(N7-O7)/O7)</f>
        <v>-7.6923076923076927E-2</v>
      </c>
      <c r="Q7" s="124"/>
      <c r="R7" s="121">
        <f t="shared" si="0"/>
        <v>-2847</v>
      </c>
      <c r="S7" s="125">
        <f t="shared" si="0"/>
        <v>-2615</v>
      </c>
      <c r="T7" s="123">
        <f>IF(S7=0,0,(R7-S7)/S7)</f>
        <v>8.8718929254302109E-2</v>
      </c>
    </row>
    <row r="8" spans="1:20" s="130" customFormat="1" ht="15" customHeight="1">
      <c r="A8" s="126" t="s">
        <v>33</v>
      </c>
      <c r="B8" s="127">
        <f>+B7/B$5</f>
        <v>-0.25798344175044352</v>
      </c>
      <c r="C8" s="124">
        <f>+C7/C$5</f>
        <v>-0.25211695158971081</v>
      </c>
      <c r="D8" s="128"/>
      <c r="E8" s="129"/>
      <c r="F8" s="127">
        <f>+F7/F$5</f>
        <v>-0.3323076923076923</v>
      </c>
      <c r="G8" s="124">
        <f>+G7/G$5</f>
        <v>-0.31850675138999207</v>
      </c>
      <c r="H8" s="128"/>
      <c r="I8" s="129"/>
      <c r="J8" s="127">
        <f>+J7/J$5</f>
        <v>-0.67106710671067105</v>
      </c>
      <c r="K8" s="124">
        <f>+K7/K$5</f>
        <v>-0.65406643757159222</v>
      </c>
      <c r="L8" s="128"/>
      <c r="M8" s="129"/>
      <c r="N8" s="127"/>
      <c r="O8" s="124"/>
      <c r="P8" s="128"/>
      <c r="Q8" s="129"/>
      <c r="R8" s="127">
        <f t="shared" ref="R8:S8" si="1">+R7/R$5</f>
        <v>-0.31728518890003343</v>
      </c>
      <c r="S8" s="124">
        <f t="shared" si="1"/>
        <v>-0.31164342748182577</v>
      </c>
      <c r="T8" s="128"/>
    </row>
    <row r="9" spans="1:20" s="134" customFormat="1" ht="21.95" customHeight="1">
      <c r="A9" s="131" t="s">
        <v>26</v>
      </c>
      <c r="B9" s="132">
        <f>+B5+B6+B7</f>
        <v>5059</v>
      </c>
      <c r="C9" s="133">
        <f>+C5+C6+C7</f>
        <v>4748</v>
      </c>
      <c r="D9" s="117">
        <f>IF(C9=0,0,(B9-C9)/C9)</f>
        <v>6.550126368997472E-2</v>
      </c>
      <c r="E9" s="118"/>
      <c r="F9" s="132">
        <f>+F5+F6+F7</f>
        <v>883</v>
      </c>
      <c r="G9" s="133">
        <f>+G5+G6+G7</f>
        <v>871</v>
      </c>
      <c r="H9" s="117">
        <f>IF(G9=0,0,(F9-G9)/G9)</f>
        <v>1.3777267508610792E-2</v>
      </c>
      <c r="I9" s="118"/>
      <c r="J9" s="132">
        <f>+J5+J6+J7</f>
        <v>587</v>
      </c>
      <c r="K9" s="133">
        <f>+K5+K6+K7</f>
        <v>544</v>
      </c>
      <c r="L9" s="117">
        <f>IF(K9=0,0,(J9-K9)/K9)</f>
        <v>7.904411764705882E-2</v>
      </c>
      <c r="M9" s="118"/>
      <c r="N9" s="132">
        <f>+N5+N6+N7</f>
        <v>-60</v>
      </c>
      <c r="O9" s="133">
        <f>+O5+O6+O7</f>
        <v>-65</v>
      </c>
      <c r="P9" s="117">
        <f>IF(O9=0,0,(N9-O9)/O9)</f>
        <v>-7.6923076923076927E-2</v>
      </c>
      <c r="Q9" s="118"/>
      <c r="R9" s="132">
        <f>+R5+R6+R7</f>
        <v>6469</v>
      </c>
      <c r="S9" s="133">
        <f>+S5+S6+S7</f>
        <v>6098</v>
      </c>
      <c r="T9" s="117">
        <f>IF(S9=0,0,(R9-S9)/S9)</f>
        <v>6.0839619547392587E-2</v>
      </c>
    </row>
    <row r="10" spans="1:20" s="139" customFormat="1" ht="15" customHeight="1">
      <c r="A10" s="135" t="s">
        <v>19</v>
      </c>
      <c r="B10" s="136">
        <f>+B9/B$5</f>
        <v>0.74793021880544053</v>
      </c>
      <c r="C10" s="118">
        <f>+C9/C$5</f>
        <v>0.75858763380731742</v>
      </c>
      <c r="D10" s="137"/>
      <c r="E10" s="138"/>
      <c r="F10" s="136">
        <f>+F9/F$5</f>
        <v>0.67923076923076919</v>
      </c>
      <c r="G10" s="118">
        <f>+G9/G$5</f>
        <v>0.69181890389197775</v>
      </c>
      <c r="H10" s="137"/>
      <c r="I10" s="138"/>
      <c r="J10" s="136">
        <f>+J9/J$5</f>
        <v>0.64576457645764573</v>
      </c>
      <c r="K10" s="118">
        <f>+K9/K$5</f>
        <v>0.62313860252004583</v>
      </c>
      <c r="L10" s="137"/>
      <c r="M10" s="138"/>
      <c r="N10" s="136"/>
      <c r="O10" s="118"/>
      <c r="P10" s="137"/>
      <c r="Q10" s="138"/>
      <c r="R10" s="136">
        <f t="shared" ref="R10" si="2">+R9/R$5</f>
        <v>0.72094059957650725</v>
      </c>
      <c r="S10" s="118">
        <f>+S9/S$5</f>
        <v>0.72673102133237988</v>
      </c>
      <c r="T10" s="137"/>
    </row>
    <row r="11" spans="1:20" ht="21.95" customHeight="1">
      <c r="A11" s="120" t="s">
        <v>32</v>
      </c>
      <c r="B11" s="121">
        <v>-1069</v>
      </c>
      <c r="C11" s="125">
        <v>-1130</v>
      </c>
      <c r="D11" s="123">
        <f>IF(C11=0,0,(B11-C11)/C11)</f>
        <v>-5.3982300884955751E-2</v>
      </c>
      <c r="E11" s="124"/>
      <c r="F11" s="121">
        <v>-29</v>
      </c>
      <c r="G11" s="125">
        <v>-35</v>
      </c>
      <c r="H11" s="123">
        <f>IF(G11=0,0,(F11-G11)/G11)</f>
        <v>-0.17142857142857143</v>
      </c>
      <c r="I11" s="124"/>
      <c r="J11" s="121">
        <v>-158</v>
      </c>
      <c r="K11" s="125">
        <v>-130</v>
      </c>
      <c r="L11" s="123">
        <f>IF(K11=0,0,(J11-K11)/K11)</f>
        <v>0.2153846153846154</v>
      </c>
      <c r="M11" s="124"/>
      <c r="N11" s="121">
        <v>-84</v>
      </c>
      <c r="O11" s="125">
        <v>-90</v>
      </c>
      <c r="P11" s="123">
        <f>IF(O11=0,0,(N11-O11)/O11)</f>
        <v>-6.6666666666666666E-2</v>
      </c>
      <c r="Q11" s="124"/>
      <c r="R11" s="121">
        <f>+B11+F11+J11+N11</f>
        <v>-1340</v>
      </c>
      <c r="S11" s="125">
        <f>+C11+G11+K11+O11</f>
        <v>-1385</v>
      </c>
      <c r="T11" s="123">
        <f>IF(S11=0,0,(R11-S11)/S11)</f>
        <v>-3.2490974729241874E-2</v>
      </c>
    </row>
    <row r="12" spans="1:20" s="130" customFormat="1" ht="15" customHeight="1">
      <c r="A12" s="126" t="s">
        <v>33</v>
      </c>
      <c r="B12" s="127">
        <f>+B11/B$5</f>
        <v>-0.15804257835600236</v>
      </c>
      <c r="C12" s="124">
        <f>+C11/C$5</f>
        <v>-0.18054002236779038</v>
      </c>
      <c r="D12" s="128"/>
      <c r="E12" s="129"/>
      <c r="F12" s="127">
        <f>+F11/F$5</f>
        <v>-2.2307692307692306E-2</v>
      </c>
      <c r="G12" s="124">
        <f>+G11/G$5</f>
        <v>-2.7799841143764891E-2</v>
      </c>
      <c r="H12" s="128"/>
      <c r="I12" s="129"/>
      <c r="J12" s="127">
        <f>+J11/J$5</f>
        <v>-0.17381738173817382</v>
      </c>
      <c r="K12" s="124">
        <f>+K11/K$5</f>
        <v>-0.14891179839633448</v>
      </c>
      <c r="L12" s="128"/>
      <c r="M12" s="129"/>
      <c r="N12" s="127"/>
      <c r="O12" s="124"/>
      <c r="P12" s="128"/>
      <c r="Q12" s="129"/>
      <c r="R12" s="127">
        <f t="shared" ref="R12" si="3">+R11/R$5</f>
        <v>-0.14933689958765184</v>
      </c>
      <c r="S12" s="124">
        <f>+S11/S$5</f>
        <v>-0.16505780002383505</v>
      </c>
      <c r="T12" s="128"/>
    </row>
    <row r="13" spans="1:20" ht="21.95" customHeight="1">
      <c r="A13" s="120" t="s">
        <v>34</v>
      </c>
      <c r="B13" s="121">
        <v>-1253</v>
      </c>
      <c r="C13" s="125">
        <v>-1284</v>
      </c>
      <c r="D13" s="123">
        <f>IF(C13=0,0,(B13-C13)/C13)</f>
        <v>-2.4143302180685357E-2</v>
      </c>
      <c r="E13" s="124"/>
      <c r="F13" s="121">
        <v>-392</v>
      </c>
      <c r="G13" s="125">
        <v>-385</v>
      </c>
      <c r="H13" s="123">
        <f>IF(G13=0,0,(F13-G13)/G13)</f>
        <v>1.8181818181818181E-2</v>
      </c>
      <c r="I13" s="124"/>
      <c r="J13" s="121">
        <v>-189</v>
      </c>
      <c r="K13" s="125">
        <v>-180</v>
      </c>
      <c r="L13" s="123">
        <f>IF(K13=0,0,(J13-K13)/K13)</f>
        <v>0.05</v>
      </c>
      <c r="M13" s="124"/>
      <c r="N13" s="121">
        <v>-508</v>
      </c>
      <c r="O13" s="125">
        <v>-527</v>
      </c>
      <c r="P13" s="123">
        <f>IF(O13=0,0,(N13-O13)/O13)</f>
        <v>-3.6053130929791274E-2</v>
      </c>
      <c r="Q13" s="124"/>
      <c r="R13" s="121">
        <f>+B13+F13+J13+N13</f>
        <v>-2342</v>
      </c>
      <c r="S13" s="125">
        <f>+C13+G13+K13+O13</f>
        <v>-2376</v>
      </c>
      <c r="T13" s="123">
        <f>IF(S13=0,0,(R13-S13)/S13)</f>
        <v>-1.4309764309764311E-2</v>
      </c>
    </row>
    <row r="14" spans="1:20" s="130" customFormat="1" ht="15" customHeight="1">
      <c r="A14" s="126" t="s">
        <v>33</v>
      </c>
      <c r="B14" s="127">
        <f>+B13/B$5</f>
        <v>-0.1852454169130692</v>
      </c>
      <c r="C14" s="124">
        <f>+C13/C$5</f>
        <v>-0.20514459178782554</v>
      </c>
      <c r="D14" s="128"/>
      <c r="E14" s="129"/>
      <c r="F14" s="127">
        <f>+F13/F$5</f>
        <v>-0.30153846153846153</v>
      </c>
      <c r="G14" s="124">
        <f>+G13/G$5</f>
        <v>-0.3057982525814138</v>
      </c>
      <c r="H14" s="128"/>
      <c r="I14" s="129"/>
      <c r="J14" s="127">
        <f>+J13/J$5</f>
        <v>-0.20792079207920791</v>
      </c>
      <c r="K14" s="124">
        <f>+K13/K$5</f>
        <v>-0.20618556701030927</v>
      </c>
      <c r="L14" s="128"/>
      <c r="M14" s="129"/>
      <c r="N14" s="127"/>
      <c r="O14" s="124"/>
      <c r="P14" s="128"/>
      <c r="Q14" s="129"/>
      <c r="R14" s="127">
        <f t="shared" ref="R14" si="4">+R13/R$5</f>
        <v>-0.26100523793603031</v>
      </c>
      <c r="S14" s="124">
        <f>+S13/S$5</f>
        <v>-0.28316052913836254</v>
      </c>
      <c r="T14" s="128"/>
    </row>
    <row r="15" spans="1:20" ht="21.95" customHeight="1">
      <c r="A15" s="120" t="s">
        <v>35</v>
      </c>
      <c r="B15" s="121">
        <v>-191</v>
      </c>
      <c r="C15" s="125">
        <v>-86</v>
      </c>
      <c r="D15" s="123"/>
      <c r="E15" s="124"/>
      <c r="F15" s="121">
        <v>24</v>
      </c>
      <c r="G15" s="125">
        <v>11</v>
      </c>
      <c r="H15" s="123"/>
      <c r="I15" s="124"/>
      <c r="J15" s="121">
        <v>3</v>
      </c>
      <c r="K15" s="125">
        <v>2</v>
      </c>
      <c r="L15" s="123"/>
      <c r="M15" s="124"/>
      <c r="N15" s="121">
        <v>-83</v>
      </c>
      <c r="O15" s="125">
        <v>-29</v>
      </c>
      <c r="P15" s="123"/>
      <c r="Q15" s="124"/>
      <c r="R15" s="121">
        <f t="shared" ref="R15:S17" si="5">+B15+F15+J15+N15</f>
        <v>-247</v>
      </c>
      <c r="S15" s="125">
        <f t="shared" si="5"/>
        <v>-102</v>
      </c>
      <c r="T15" s="123"/>
    </row>
    <row r="16" spans="1:20" ht="20.25" customHeight="1">
      <c r="A16" s="120" t="s">
        <v>40</v>
      </c>
      <c r="B16" s="121">
        <v>130</v>
      </c>
      <c r="C16" s="140">
        <v>67</v>
      </c>
      <c r="D16" s="123"/>
      <c r="E16" s="124"/>
      <c r="F16" s="121">
        <v>0</v>
      </c>
      <c r="G16" s="140">
        <v>4</v>
      </c>
      <c r="H16" s="123"/>
      <c r="I16" s="124"/>
      <c r="J16" s="121">
        <v>1</v>
      </c>
      <c r="K16" s="140">
        <v>0</v>
      </c>
      <c r="L16" s="123"/>
      <c r="M16" s="124"/>
      <c r="N16" s="121">
        <v>0</v>
      </c>
      <c r="O16" s="140">
        <v>0</v>
      </c>
      <c r="P16" s="123"/>
      <c r="Q16" s="124"/>
      <c r="R16" s="121">
        <f t="shared" si="5"/>
        <v>131</v>
      </c>
      <c r="S16" s="125">
        <f t="shared" si="5"/>
        <v>71</v>
      </c>
      <c r="T16" s="123"/>
    </row>
    <row r="17" spans="1:30" ht="18" customHeight="1">
      <c r="A17" s="120" t="s">
        <v>36</v>
      </c>
      <c r="B17" s="121">
        <v>-8</v>
      </c>
      <c r="C17" s="125">
        <v>-8</v>
      </c>
      <c r="D17" s="123"/>
      <c r="E17" s="124"/>
      <c r="F17" s="121">
        <v>-4</v>
      </c>
      <c r="G17" s="125">
        <v>-2</v>
      </c>
      <c r="H17" s="123"/>
      <c r="I17" s="124"/>
      <c r="J17" s="121">
        <v>0</v>
      </c>
      <c r="K17" s="140">
        <v>0</v>
      </c>
      <c r="L17" s="123"/>
      <c r="M17" s="124"/>
      <c r="N17" s="121">
        <v>0</v>
      </c>
      <c r="O17" s="140">
        <v>0</v>
      </c>
      <c r="P17" s="123"/>
      <c r="Q17" s="124"/>
      <c r="R17" s="121">
        <f t="shared" si="5"/>
        <v>-12</v>
      </c>
      <c r="S17" s="125">
        <f t="shared" si="5"/>
        <v>-10</v>
      </c>
      <c r="T17" s="123"/>
    </row>
    <row r="18" spans="1:30" s="142" customFormat="1" ht="21.95" customHeight="1">
      <c r="A18" s="141" t="s">
        <v>20</v>
      </c>
      <c r="B18" s="116">
        <f>+B9+B11+B13+B15+B16+B17</f>
        <v>2668</v>
      </c>
      <c r="C18" s="115">
        <f>+C9+C11+C13+C15+C16+C17</f>
        <v>2307</v>
      </c>
      <c r="D18" s="117">
        <f>IF(C18=0,0,(B18-C18)/C18)</f>
        <v>0.15648027741655829</v>
      </c>
      <c r="E18" s="118"/>
      <c r="F18" s="116">
        <f>+F9+F11+F13+F15+F16+F17</f>
        <v>482</v>
      </c>
      <c r="G18" s="115">
        <f>+G9+G11+G13+G15+G16+G17</f>
        <v>464</v>
      </c>
      <c r="H18" s="117">
        <f>IF(G18=0,0,(F18-G18)/G18)</f>
        <v>3.8793103448275863E-2</v>
      </c>
      <c r="I18" s="118"/>
      <c r="J18" s="116">
        <f>+J9+J11+J13+J15+J16+J17</f>
        <v>244</v>
      </c>
      <c r="K18" s="115">
        <f>+K9+K11+K13+K15+K16+K17</f>
        <v>236</v>
      </c>
      <c r="L18" s="117">
        <f>IF(K18=0,0,(J18-K18)/K18)</f>
        <v>3.3898305084745763E-2</v>
      </c>
      <c r="M18" s="118"/>
      <c r="N18" s="116">
        <f>+N9+N11+N13+N15+N16+N17</f>
        <v>-735</v>
      </c>
      <c r="O18" s="115">
        <f>+O9+O11+O13+O15+O16+O17</f>
        <v>-711</v>
      </c>
      <c r="P18" s="117">
        <f>IF(O18=0,0,(N18-O18)/O18)</f>
        <v>3.3755274261603373E-2</v>
      </c>
      <c r="Q18" s="118"/>
      <c r="R18" s="116">
        <f>+R9+R11+R13+R15+R16+R17</f>
        <v>2659</v>
      </c>
      <c r="S18" s="115">
        <f>+S9+S11+S13+S15+S16+S17</f>
        <v>2296</v>
      </c>
      <c r="T18" s="117">
        <f>IF(S18=0,0,(R18-S18)/S18)</f>
        <v>0.15810104529616725</v>
      </c>
    </row>
    <row r="19" spans="1:30" s="146" customFormat="1" ht="23.25" customHeight="1">
      <c r="A19" s="143" t="s">
        <v>19</v>
      </c>
      <c r="B19" s="144">
        <f>+B18/B$5</f>
        <v>0.39444115907746896</v>
      </c>
      <c r="C19" s="145">
        <f>+C18/C$5</f>
        <v>0.36858923150663048</v>
      </c>
      <c r="D19" s="137"/>
      <c r="E19" s="138"/>
      <c r="F19" s="144">
        <f>+F18/F$5</f>
        <v>0.3707692307692308</v>
      </c>
      <c r="G19" s="145">
        <f>+G18/G$5</f>
        <v>0.36854646544876885</v>
      </c>
      <c r="H19" s="137"/>
      <c r="I19" s="138"/>
      <c r="J19" s="144">
        <f>+J18/J$5</f>
        <v>0.26842684268426842</v>
      </c>
      <c r="K19" s="145">
        <f>+K18/K$5</f>
        <v>0.27033218785796104</v>
      </c>
      <c r="L19" s="137"/>
      <c r="M19" s="138"/>
      <c r="N19" s="144"/>
      <c r="O19" s="145"/>
      <c r="P19" s="137"/>
      <c r="Q19" s="138"/>
      <c r="R19" s="144">
        <f t="shared" ref="R19:S19" si="6">+R18/R$5</f>
        <v>0.29633344477878076</v>
      </c>
      <c r="S19" s="145">
        <f t="shared" si="6"/>
        <v>0.27362650458824933</v>
      </c>
      <c r="T19" s="137"/>
    </row>
    <row r="20" spans="1:30" s="150" customFormat="1" ht="8.1" customHeight="1">
      <c r="A20" s="147"/>
      <c r="B20" s="148"/>
      <c r="C20" s="148"/>
      <c r="D20" s="149"/>
      <c r="E20" s="148"/>
      <c r="F20" s="148"/>
      <c r="G20" s="148"/>
      <c r="H20" s="149"/>
      <c r="I20" s="148"/>
      <c r="J20" s="148"/>
      <c r="K20" s="148"/>
      <c r="L20" s="149"/>
      <c r="M20" s="148"/>
      <c r="N20" s="148"/>
      <c r="O20" s="148"/>
      <c r="P20" s="149"/>
      <c r="Q20" s="148"/>
      <c r="R20" s="148"/>
      <c r="S20" s="148"/>
      <c r="T20" s="149"/>
    </row>
    <row r="21" spans="1:30" ht="21.75" customHeight="1">
      <c r="A21" s="151"/>
      <c r="B21" s="152"/>
      <c r="C21" s="153"/>
      <c r="D21" s="154"/>
      <c r="E21" s="153"/>
      <c r="F21" s="152"/>
      <c r="G21" s="153"/>
      <c r="H21" s="154"/>
      <c r="I21" s="153"/>
      <c r="J21" s="152"/>
      <c r="L21" s="155"/>
      <c r="M21" s="155"/>
      <c r="N21" s="258" t="s">
        <v>37</v>
      </c>
      <c r="O21" s="258"/>
      <c r="P21" s="258"/>
      <c r="Q21" s="41"/>
      <c r="R21" s="156">
        <v>-75</v>
      </c>
      <c r="S21" s="157">
        <v>-54</v>
      </c>
      <c r="T21" s="42"/>
    </row>
    <row r="22" spans="1:30" ht="21.95" customHeight="1">
      <c r="A22" s="151"/>
      <c r="B22" s="152"/>
      <c r="C22" s="153"/>
      <c r="D22" s="154"/>
      <c r="E22" s="153"/>
      <c r="F22" s="152"/>
      <c r="G22" s="153"/>
      <c r="H22" s="154"/>
      <c r="I22" s="153"/>
      <c r="J22" s="152"/>
      <c r="L22" s="155"/>
      <c r="M22" s="155"/>
      <c r="N22" s="258" t="s">
        <v>38</v>
      </c>
      <c r="O22" s="258"/>
      <c r="P22" s="258"/>
      <c r="Q22" s="41"/>
      <c r="R22" s="156">
        <v>-542</v>
      </c>
      <c r="S22" s="157">
        <v>-480</v>
      </c>
      <c r="T22" s="42"/>
    </row>
    <row r="23" spans="1:30" ht="18.75" customHeight="1">
      <c r="A23" s="158"/>
      <c r="B23" s="159"/>
      <c r="C23" s="153"/>
      <c r="D23" s="154"/>
      <c r="E23" s="153"/>
      <c r="F23" s="159"/>
      <c r="G23" s="153"/>
      <c r="H23" s="154"/>
      <c r="I23" s="153"/>
      <c r="J23" s="159"/>
      <c r="L23" s="126"/>
      <c r="M23" s="126"/>
      <c r="N23" s="259" t="s">
        <v>30</v>
      </c>
      <c r="O23" s="259"/>
      <c r="P23" s="259"/>
      <c r="Q23" s="41"/>
      <c r="R23" s="160">
        <f>-R22/(R18-R16-R17+R21)</f>
        <v>0.21987829614604462</v>
      </c>
      <c r="S23" s="161">
        <f>-S22/(S18-S16-S17+S21)</f>
        <v>0.2200825309491059</v>
      </c>
      <c r="T23" s="42"/>
    </row>
    <row r="24" spans="1:30" s="142" customFormat="1" ht="21.95" customHeight="1">
      <c r="A24" s="152"/>
      <c r="B24" s="124"/>
      <c r="C24" s="152"/>
      <c r="D24" s="162"/>
      <c r="E24" s="152"/>
      <c r="F24" s="124"/>
      <c r="G24" s="152"/>
      <c r="H24" s="162"/>
      <c r="I24" s="152"/>
      <c r="J24" s="152"/>
      <c r="L24" s="155"/>
      <c r="M24" s="155"/>
      <c r="N24" s="260" t="s">
        <v>14</v>
      </c>
      <c r="O24" s="260"/>
      <c r="P24" s="260"/>
      <c r="R24" s="115">
        <f>+R18+R21+R22</f>
        <v>2042</v>
      </c>
      <c r="S24" s="115">
        <f>+S18+S21+S22</f>
        <v>1762</v>
      </c>
      <c r="T24" s="117">
        <f>+(R24-S24)/S24</f>
        <v>0.15891032917139614</v>
      </c>
    </row>
    <row r="25" spans="1:30" s="142" customFormat="1" ht="15" customHeight="1">
      <c r="A25" s="163"/>
      <c r="B25" s="152"/>
      <c r="C25" s="152"/>
      <c r="D25" s="162"/>
      <c r="E25" s="152"/>
      <c r="F25" s="152"/>
      <c r="G25" s="152"/>
      <c r="H25" s="162"/>
      <c r="I25" s="152"/>
      <c r="J25" s="152"/>
      <c r="L25" s="164"/>
      <c r="M25" s="164"/>
      <c r="N25" s="261" t="s">
        <v>19</v>
      </c>
      <c r="O25" s="261"/>
      <c r="P25" s="261"/>
      <c r="R25" s="144">
        <f t="shared" ref="R25" si="7">+R24/R$5</f>
        <v>0.22757160369998886</v>
      </c>
      <c r="S25" s="138">
        <f>+S24/S$5</f>
        <v>0.2099868907162436</v>
      </c>
      <c r="T25" s="165"/>
    </row>
    <row r="26" spans="1:30" s="104" customFormat="1" ht="8.1" customHeight="1">
      <c r="A26" s="163"/>
      <c r="B26" s="152"/>
      <c r="C26" s="152"/>
      <c r="D26" s="162"/>
      <c r="E26" s="152"/>
      <c r="F26" s="152"/>
      <c r="G26" s="152"/>
      <c r="H26" s="162"/>
      <c r="I26" s="152"/>
      <c r="J26" s="152"/>
      <c r="L26" s="166"/>
      <c r="M26" s="166"/>
      <c r="N26" s="167"/>
      <c r="O26" s="168"/>
      <c r="P26" s="168"/>
      <c r="Q26" s="166"/>
      <c r="R26" s="166"/>
      <c r="S26" s="166"/>
      <c r="T26" s="169"/>
    </row>
    <row r="27" spans="1:30" s="119" customFormat="1" ht="24.95" customHeight="1">
      <c r="A27" s="170"/>
      <c r="B27" s="170"/>
      <c r="C27" s="170"/>
      <c r="D27" s="171"/>
      <c r="E27" s="170"/>
      <c r="F27" s="170"/>
      <c r="G27" s="170"/>
      <c r="H27" s="171"/>
      <c r="I27" s="170"/>
      <c r="J27" s="170"/>
      <c r="L27" s="155"/>
      <c r="M27" s="155"/>
      <c r="N27" s="254" t="s">
        <v>39</v>
      </c>
      <c r="O27" s="254"/>
      <c r="P27" s="254"/>
      <c r="R27" s="172">
        <f>ROUND(R24/1251.3,2)</f>
        <v>1.63</v>
      </c>
      <c r="S27" s="172">
        <v>1.41</v>
      </c>
      <c r="T27" s="173">
        <f>+(R27-S27)/S27</f>
        <v>0.15602836879432624</v>
      </c>
    </row>
    <row r="28" spans="1:30" s="176" customFormat="1" ht="11.25" customHeight="1">
      <c r="A28" s="174"/>
      <c r="B28" s="174"/>
      <c r="C28" s="174"/>
      <c r="D28" s="175"/>
      <c r="E28" s="174"/>
      <c r="F28" s="174"/>
      <c r="G28" s="174"/>
      <c r="H28" s="175"/>
      <c r="I28" s="174"/>
      <c r="J28" s="174"/>
      <c r="K28" s="174"/>
      <c r="L28" s="175"/>
      <c r="M28" s="174"/>
      <c r="N28" s="174"/>
      <c r="O28" s="174"/>
      <c r="P28" s="175"/>
      <c r="Q28" s="174"/>
      <c r="R28" s="174"/>
      <c r="S28" s="174"/>
      <c r="T28" s="175"/>
    </row>
    <row r="29" spans="1:30" s="176" customFormat="1" ht="11.25" customHeight="1">
      <c r="A29" s="174"/>
      <c r="B29" s="174"/>
      <c r="C29" s="174"/>
      <c r="D29" s="175"/>
      <c r="E29" s="174"/>
      <c r="F29" s="174"/>
      <c r="G29" s="174"/>
      <c r="H29" s="175"/>
      <c r="I29" s="174"/>
      <c r="J29" s="174"/>
      <c r="K29" s="174"/>
      <c r="L29" s="175"/>
      <c r="M29" s="174"/>
      <c r="N29" s="174"/>
      <c r="O29" s="174"/>
      <c r="P29" s="175"/>
      <c r="Q29" s="174"/>
      <c r="R29" s="177"/>
      <c r="S29" s="178"/>
      <c r="T29" s="175"/>
    </row>
    <row r="30" spans="1:30" s="119" customFormat="1" ht="15" customHeight="1">
      <c r="A30" s="251" t="s">
        <v>76</v>
      </c>
      <c r="B30" s="251"/>
      <c r="C30" s="251"/>
      <c r="D30" s="251"/>
      <c r="E30" s="251"/>
      <c r="F30" s="251"/>
      <c r="G30" s="251"/>
      <c r="H30" s="251"/>
      <c r="I30" s="251"/>
      <c r="J30" s="251"/>
      <c r="K30" s="251"/>
      <c r="L30" s="251"/>
      <c r="M30" s="251"/>
      <c r="N30" s="251"/>
      <c r="O30" s="251"/>
      <c r="P30" s="251"/>
      <c r="Q30" s="251"/>
      <c r="R30" s="251"/>
      <c r="S30" s="251"/>
      <c r="T30" s="251"/>
      <c r="U30" s="179"/>
      <c r="V30" s="179"/>
      <c r="W30" s="179"/>
      <c r="X30" s="179"/>
      <c r="Y30" s="179"/>
      <c r="Z30" s="179"/>
      <c r="AA30" s="179"/>
      <c r="AB30" s="179"/>
      <c r="AC30" s="179"/>
      <c r="AD30" s="179"/>
    </row>
    <row r="31" spans="1:30" s="119" customFormat="1" ht="15" customHeight="1">
      <c r="A31" s="251" t="s">
        <v>77</v>
      </c>
      <c r="B31" s="251"/>
      <c r="C31" s="251"/>
      <c r="D31" s="251"/>
      <c r="E31" s="251"/>
      <c r="F31" s="251"/>
      <c r="G31" s="251"/>
      <c r="H31" s="251"/>
      <c r="I31" s="251"/>
      <c r="J31" s="251"/>
      <c r="K31" s="251"/>
      <c r="L31" s="251"/>
      <c r="M31" s="251"/>
      <c r="N31" s="251"/>
      <c r="O31" s="251"/>
      <c r="P31" s="251"/>
      <c r="Q31" s="251"/>
      <c r="R31" s="251"/>
      <c r="S31" s="251"/>
      <c r="T31" s="251"/>
      <c r="U31" s="179"/>
      <c r="V31" s="179"/>
      <c r="W31" s="179"/>
      <c r="X31" s="179"/>
      <c r="Y31" s="179"/>
      <c r="Z31" s="179"/>
      <c r="AA31" s="179"/>
      <c r="AB31" s="179"/>
      <c r="AC31" s="179"/>
      <c r="AD31" s="179"/>
    </row>
    <row r="32" spans="1:30" ht="15" customHeight="1">
      <c r="A32" s="251" t="s">
        <v>98</v>
      </c>
      <c r="B32" s="251"/>
      <c r="C32" s="251"/>
      <c r="D32" s="251"/>
      <c r="E32" s="251"/>
      <c r="F32" s="251"/>
      <c r="G32" s="251"/>
      <c r="H32" s="251"/>
      <c r="I32" s="251"/>
      <c r="J32" s="251"/>
      <c r="K32" s="251"/>
      <c r="L32" s="251"/>
      <c r="M32" s="251"/>
      <c r="N32" s="251"/>
      <c r="O32" s="251"/>
      <c r="P32" s="251"/>
      <c r="Q32" s="251"/>
      <c r="R32" s="251"/>
      <c r="S32" s="251"/>
      <c r="T32" s="251"/>
      <c r="U32" s="180"/>
      <c r="V32" s="180"/>
      <c r="W32" s="180"/>
      <c r="X32" s="180"/>
      <c r="Y32" s="180"/>
      <c r="Z32" s="180"/>
      <c r="AA32" s="180"/>
      <c r="AB32" s="180"/>
      <c r="AC32" s="180"/>
      <c r="AD32" s="180"/>
    </row>
    <row r="33" spans="1:30" ht="31.5" customHeight="1">
      <c r="A33" s="252" t="s">
        <v>113</v>
      </c>
      <c r="B33" s="252"/>
      <c r="C33" s="252"/>
      <c r="D33" s="252"/>
      <c r="E33" s="252"/>
      <c r="F33" s="252"/>
      <c r="G33" s="252"/>
      <c r="H33" s="252"/>
      <c r="I33" s="252"/>
      <c r="J33" s="252"/>
      <c r="K33" s="252"/>
      <c r="L33" s="210"/>
      <c r="M33" s="210"/>
      <c r="N33" s="210"/>
      <c r="O33" s="210"/>
      <c r="P33" s="210"/>
      <c r="Q33" s="210"/>
      <c r="R33" s="210"/>
      <c r="S33" s="210"/>
      <c r="T33" s="210"/>
      <c r="U33" s="180"/>
      <c r="V33" s="180"/>
      <c r="W33" s="180"/>
      <c r="X33" s="180"/>
      <c r="Y33" s="180"/>
      <c r="Z33" s="180"/>
      <c r="AA33" s="180"/>
      <c r="AB33" s="180"/>
      <c r="AC33" s="180"/>
      <c r="AD33" s="180"/>
    </row>
    <row r="34" spans="1:30" s="119" customFormat="1" ht="14.25">
      <c r="A34" s="253" t="s">
        <v>99</v>
      </c>
      <c r="B34" s="253"/>
      <c r="C34" s="253"/>
      <c r="D34" s="253"/>
      <c r="E34" s="253"/>
      <c r="F34" s="253"/>
      <c r="G34" s="253"/>
      <c r="H34" s="253"/>
      <c r="I34" s="253"/>
      <c r="J34" s="253"/>
      <c r="K34" s="253"/>
      <c r="L34" s="253"/>
      <c r="M34" s="253"/>
      <c r="N34" s="253"/>
      <c r="O34" s="253"/>
      <c r="P34" s="253"/>
      <c r="Q34" s="253"/>
      <c r="R34" s="253"/>
      <c r="S34" s="253"/>
      <c r="T34" s="253"/>
    </row>
    <row r="35" spans="1:30" s="119" customFormat="1">
      <c r="A35" s="181"/>
      <c r="B35" s="174"/>
      <c r="C35" s="174"/>
      <c r="D35" s="175"/>
      <c r="E35" s="174"/>
      <c r="F35" s="174"/>
      <c r="G35" s="174"/>
      <c r="H35" s="175"/>
      <c r="I35" s="174"/>
      <c r="J35" s="174"/>
      <c r="K35" s="174"/>
      <c r="L35" s="175"/>
      <c r="M35" s="174"/>
      <c r="N35" s="174"/>
      <c r="O35" s="174"/>
      <c r="P35" s="175"/>
      <c r="Q35" s="174"/>
      <c r="R35" s="174"/>
      <c r="S35" s="174"/>
      <c r="T35" s="175"/>
    </row>
    <row r="36" spans="1:30">
      <c r="A36" s="182"/>
      <c r="B36" s="174"/>
      <c r="C36" s="174"/>
      <c r="D36" s="175"/>
      <c r="E36" s="174"/>
      <c r="F36" s="174"/>
      <c r="G36" s="174"/>
      <c r="H36" s="175"/>
      <c r="I36" s="174"/>
      <c r="J36" s="174"/>
      <c r="K36" s="174"/>
      <c r="L36" s="175"/>
      <c r="M36" s="174"/>
      <c r="N36" s="174"/>
      <c r="O36" s="174"/>
      <c r="P36" s="175"/>
      <c r="Q36" s="174"/>
      <c r="R36" s="174"/>
      <c r="S36" s="174"/>
      <c r="T36" s="175"/>
    </row>
    <row r="37" spans="1:30" ht="17.100000000000001" customHeight="1">
      <c r="A37" s="182"/>
      <c r="B37" s="170"/>
      <c r="C37" s="170"/>
      <c r="D37" s="171"/>
      <c r="E37" s="170"/>
      <c r="F37" s="170"/>
      <c r="G37" s="170"/>
      <c r="H37" s="171"/>
      <c r="I37" s="170"/>
      <c r="J37" s="170"/>
      <c r="K37" s="170"/>
      <c r="L37" s="171"/>
      <c r="M37" s="170"/>
      <c r="N37" s="170"/>
      <c r="O37" s="170"/>
      <c r="P37" s="171"/>
      <c r="Q37" s="170"/>
      <c r="R37" s="170"/>
      <c r="S37" s="170"/>
      <c r="T37" s="183"/>
    </row>
    <row r="38" spans="1:30" ht="12.75" customHeight="1"/>
  </sheetData>
  <mergeCells count="18">
    <mergeCell ref="N27:P27"/>
    <mergeCell ref="A1:T1"/>
    <mergeCell ref="B3:D3"/>
    <mergeCell ref="F3:H3"/>
    <mergeCell ref="J3:L3"/>
    <mergeCell ref="N3:P3"/>
    <mergeCell ref="R3:T3"/>
    <mergeCell ref="N21:P21"/>
    <mergeCell ref="N22:P22"/>
    <mergeCell ref="N23:P23"/>
    <mergeCell ref="N24:P24"/>
    <mergeCell ref="N25:P25"/>
    <mergeCell ref="A30:T30"/>
    <mergeCell ref="A31:T31"/>
    <mergeCell ref="A32:T32"/>
    <mergeCell ref="A33:K33"/>
    <mergeCell ref="A34:J34"/>
    <mergeCell ref="K34:T34"/>
  </mergeCells>
  <pageMargins left="0.15748031496062992" right="0.27559055118110237" top="0.15748031496062992" bottom="0.15748031496062992" header="0.23622047244094491" footer="0.19685039370078741"/>
  <pageSetup paperSize="9" scale="58" orientation="landscape" r:id="rId1"/>
  <headerFooter alignWithMargins="0">
    <oddFooter>&amp;R&amp;D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FF0000"/>
    <pageSetUpPr fitToPage="1"/>
  </sheetPr>
  <dimension ref="A1:T47"/>
  <sheetViews>
    <sheetView showGridLines="0" topLeftCell="A7" zoomScaleNormal="100" workbookViewId="0">
      <selection activeCell="G22" sqref="G22"/>
    </sheetView>
  </sheetViews>
  <sheetFormatPr baseColWidth="10" defaultColWidth="11.42578125" defaultRowHeight="12.75" outlineLevelCol="1"/>
  <cols>
    <col min="1" max="1" width="102.140625" style="9" bestFit="1" customWidth="1"/>
    <col min="2" max="3" width="14.28515625" style="58" customWidth="1"/>
    <col min="4" max="5" width="14.28515625" style="58" hidden="1" customWidth="1" outlineLevel="1"/>
    <col min="6" max="6" width="11.42578125" style="9" collapsed="1"/>
    <col min="7" max="16384" width="11.42578125" style="9"/>
  </cols>
  <sheetData>
    <row r="1" spans="1:6" ht="36.950000000000003" customHeight="1">
      <c r="A1" s="44" t="s">
        <v>27</v>
      </c>
      <c r="B1" s="54"/>
      <c r="C1" s="54"/>
      <c r="D1" s="54"/>
      <c r="E1" s="54"/>
      <c r="F1" s="44"/>
    </row>
    <row r="2" spans="1:6" ht="11.1" customHeight="1">
      <c r="A2" s="10"/>
      <c r="B2" s="55"/>
      <c r="C2" s="55"/>
      <c r="D2" s="56"/>
      <c r="E2" s="57"/>
    </row>
    <row r="3" spans="1:6" ht="20.25" customHeight="1">
      <c r="A3" s="14" t="s">
        <v>21</v>
      </c>
      <c r="B3" s="264" t="s">
        <v>74</v>
      </c>
      <c r="C3" s="263" t="s">
        <v>73</v>
      </c>
      <c r="D3" s="264" t="s">
        <v>75</v>
      </c>
      <c r="E3" s="263" t="s">
        <v>58</v>
      </c>
    </row>
    <row r="4" spans="1:6" ht="13.5" customHeight="1">
      <c r="A4" s="15"/>
      <c r="B4" s="264"/>
      <c r="C4" s="263"/>
      <c r="D4" s="264"/>
      <c r="E4" s="263"/>
    </row>
    <row r="5" spans="1:6" s="11" customFormat="1" ht="17.25" customHeight="1">
      <c r="A5" s="16" t="s">
        <v>0</v>
      </c>
      <c r="B5" s="86">
        <v>8973</v>
      </c>
      <c r="C5" s="87">
        <v>8391</v>
      </c>
      <c r="D5" s="86"/>
      <c r="E5" s="87"/>
    </row>
    <row r="6" spans="1:6" s="11" customFormat="1" ht="17.25" customHeight="1">
      <c r="A6" s="17" t="s">
        <v>1</v>
      </c>
      <c r="B6" s="88">
        <v>343</v>
      </c>
      <c r="C6" s="89">
        <v>322</v>
      </c>
      <c r="D6" s="88"/>
      <c r="E6" s="89"/>
    </row>
    <row r="7" spans="1:6" s="11" customFormat="1" ht="17.25" customHeight="1">
      <c r="A7" s="17" t="s">
        <v>2</v>
      </c>
      <c r="B7" s="88">
        <v>-2865</v>
      </c>
      <c r="C7" s="89">
        <v>-2618</v>
      </c>
      <c r="D7" s="88"/>
      <c r="E7" s="89"/>
    </row>
    <row r="8" spans="1:6" s="11" customFormat="1" ht="17.25" customHeight="1">
      <c r="A8" s="16" t="s">
        <v>3</v>
      </c>
      <c r="B8" s="86">
        <f>B5+B6+B7</f>
        <v>6451</v>
      </c>
      <c r="C8" s="90">
        <f>C5+C6+C7</f>
        <v>6095</v>
      </c>
      <c r="D8" s="86">
        <f>D5+D6+D7</f>
        <v>0</v>
      </c>
      <c r="E8" s="90">
        <f>E5+E6+E7</f>
        <v>0</v>
      </c>
    </row>
    <row r="9" spans="1:6" s="11" customFormat="1" ht="17.25" customHeight="1">
      <c r="A9" s="17" t="s">
        <v>4</v>
      </c>
      <c r="B9" s="88">
        <v>-1340</v>
      </c>
      <c r="C9" s="89">
        <v>-1385</v>
      </c>
      <c r="D9" s="88"/>
      <c r="E9" s="89"/>
      <c r="F9" s="85"/>
    </row>
    <row r="10" spans="1:6" s="11" customFormat="1" ht="17.25" customHeight="1">
      <c r="A10" s="17" t="s">
        <v>5</v>
      </c>
      <c r="B10" s="88">
        <v>-2342</v>
      </c>
      <c r="C10" s="89">
        <v>-2376</v>
      </c>
      <c r="D10" s="88"/>
      <c r="E10" s="89"/>
      <c r="F10" s="85"/>
    </row>
    <row r="11" spans="1:6" s="11" customFormat="1" ht="17.25" customHeight="1">
      <c r="A11" s="17" t="s">
        <v>6</v>
      </c>
      <c r="B11" s="88">
        <v>108</v>
      </c>
      <c r="C11" s="89">
        <v>64</v>
      </c>
      <c r="D11" s="88"/>
      <c r="E11" s="89"/>
    </row>
    <row r="12" spans="1:6" s="11" customFormat="1" ht="17.25" customHeight="1">
      <c r="A12" s="17" t="s">
        <v>7</v>
      </c>
      <c r="B12" s="88">
        <v>-355</v>
      </c>
      <c r="C12" s="89">
        <v>-166</v>
      </c>
      <c r="D12" s="88"/>
      <c r="E12" s="89"/>
    </row>
    <row r="13" spans="1:6" s="11" customFormat="1" ht="17.25" customHeight="1">
      <c r="A13" s="17" t="s">
        <v>8</v>
      </c>
      <c r="B13" s="88">
        <v>-457</v>
      </c>
      <c r="C13" s="89">
        <v>-557</v>
      </c>
      <c r="D13" s="88"/>
      <c r="E13" s="89"/>
    </row>
    <row r="14" spans="1:6" s="11" customFormat="1" ht="17.25" customHeight="1">
      <c r="A14" s="17" t="s">
        <v>103</v>
      </c>
      <c r="B14" s="88">
        <v>-85</v>
      </c>
      <c r="C14" s="89">
        <v>-5</v>
      </c>
      <c r="D14" s="88"/>
      <c r="E14" s="89"/>
    </row>
    <row r="15" spans="1:6" s="11" customFormat="1" ht="17.25" customHeight="1">
      <c r="A15" s="17" t="s">
        <v>42</v>
      </c>
      <c r="B15" s="88">
        <v>12</v>
      </c>
      <c r="C15" s="89">
        <v>60</v>
      </c>
      <c r="D15" s="88"/>
      <c r="E15" s="89"/>
    </row>
    <row r="16" spans="1:6" s="11" customFormat="1" ht="17.25" customHeight="1">
      <c r="A16" s="17" t="s">
        <v>28</v>
      </c>
      <c r="B16" s="88">
        <v>-66</v>
      </c>
      <c r="C16" s="89">
        <v>-321</v>
      </c>
      <c r="D16" s="88"/>
      <c r="E16" s="89"/>
    </row>
    <row r="17" spans="1:6" s="11" customFormat="1" ht="17.25" customHeight="1">
      <c r="A17" s="17" t="s">
        <v>104</v>
      </c>
      <c r="B17" s="88">
        <v>120</v>
      </c>
      <c r="C17" s="89">
        <v>0</v>
      </c>
      <c r="D17" s="88"/>
      <c r="E17" s="89"/>
    </row>
    <row r="18" spans="1:6" s="11" customFormat="1" ht="17.25" customHeight="1">
      <c r="A18" s="16" t="s">
        <v>9</v>
      </c>
      <c r="B18" s="86">
        <f>B8+B9+B10+B11+B12+B13+B14+B15+B16+B17</f>
        <v>2046</v>
      </c>
      <c r="C18" s="90">
        <f>C8+C9+C10+C11+C12+C13+C14+C15+C16+C17</f>
        <v>1409</v>
      </c>
      <c r="D18" s="86">
        <f>D8+D9+D10+D11+D12+D13+D14+D15+D16+D17</f>
        <v>0</v>
      </c>
      <c r="E18" s="90">
        <f>E8+E9+E10+E11+E12+E13+E14+E15+E16+E17</f>
        <v>0</v>
      </c>
    </row>
    <row r="19" spans="1:6" s="11" customFormat="1" ht="17.25" customHeight="1">
      <c r="A19" s="17" t="s">
        <v>24</v>
      </c>
      <c r="B19" s="91">
        <v>-98</v>
      </c>
      <c r="C19" s="89">
        <v>-106</v>
      </c>
      <c r="D19" s="91"/>
      <c r="E19" s="89"/>
    </row>
    <row r="20" spans="1:6" ht="17.25" customHeight="1">
      <c r="A20" s="17" t="s">
        <v>10</v>
      </c>
      <c r="B20" s="91">
        <v>23</v>
      </c>
      <c r="C20" s="89">
        <v>52</v>
      </c>
      <c r="D20" s="91"/>
      <c r="E20" s="89"/>
      <c r="F20" s="11"/>
    </row>
    <row r="21" spans="1:6" s="11" customFormat="1" ht="17.25" customHeight="1">
      <c r="A21" s="18" t="s">
        <v>11</v>
      </c>
      <c r="B21" s="86">
        <f>B18+B19+B20</f>
        <v>1971</v>
      </c>
      <c r="C21" s="90">
        <f>C18+C19+C20</f>
        <v>1355</v>
      </c>
      <c r="D21" s="86">
        <f>D18+D19+D20</f>
        <v>0</v>
      </c>
      <c r="E21" s="90">
        <f>E18+E19+E20</f>
        <v>0</v>
      </c>
      <c r="F21" s="9"/>
    </row>
    <row r="22" spans="1:6" s="11" customFormat="1" ht="17.25" customHeight="1">
      <c r="A22" s="17" t="s">
        <v>12</v>
      </c>
      <c r="B22" s="88">
        <v>-434</v>
      </c>
      <c r="C22" s="92">
        <v>-255</v>
      </c>
      <c r="D22" s="88"/>
      <c r="E22" s="92"/>
    </row>
    <row r="23" spans="1:6" s="11" customFormat="1" ht="17.25" customHeight="1">
      <c r="A23" s="17" t="s">
        <v>44</v>
      </c>
      <c r="B23" s="88">
        <v>158</v>
      </c>
      <c r="C23" s="92">
        <v>47</v>
      </c>
      <c r="D23" s="88"/>
      <c r="E23" s="92"/>
    </row>
    <row r="24" spans="1:6" s="11" customFormat="1" ht="17.25" customHeight="1">
      <c r="A24" s="19" t="s">
        <v>46</v>
      </c>
      <c r="B24" s="93">
        <f>B21+B22+B23</f>
        <v>1695</v>
      </c>
      <c r="C24" s="90">
        <f>C21+C22+C23</f>
        <v>1147</v>
      </c>
      <c r="D24" s="93">
        <f>D21+D22+D23</f>
        <v>0</v>
      </c>
      <c r="E24" s="90">
        <f>E21+E22+E23</f>
        <v>0</v>
      </c>
    </row>
    <row r="25" spans="1:6" s="11" customFormat="1" ht="17.25" customHeight="1">
      <c r="A25" s="17" t="s">
        <v>57</v>
      </c>
      <c r="B25" s="88">
        <v>0</v>
      </c>
      <c r="C25" s="89">
        <v>0</v>
      </c>
      <c r="D25" s="88"/>
      <c r="E25" s="89"/>
    </row>
    <row r="26" spans="1:6" s="11" customFormat="1" ht="17.25" customHeight="1">
      <c r="A26" s="19" t="s">
        <v>45</v>
      </c>
      <c r="B26" s="94">
        <f>B24+B25</f>
        <v>1695</v>
      </c>
      <c r="C26" s="90">
        <f>C24+C25</f>
        <v>1147</v>
      </c>
      <c r="D26" s="94">
        <f>D24+D25</f>
        <v>0</v>
      </c>
      <c r="E26" s="90">
        <f>E24+E25</f>
        <v>0</v>
      </c>
    </row>
    <row r="27" spans="1:6" s="11" customFormat="1" ht="17.25" customHeight="1">
      <c r="A27" s="17" t="s">
        <v>13</v>
      </c>
      <c r="B27" s="95">
        <v>12</v>
      </c>
      <c r="C27" s="89">
        <v>10</v>
      </c>
      <c r="D27" s="95"/>
      <c r="E27" s="89"/>
    </row>
    <row r="28" spans="1:6" s="11" customFormat="1" ht="17.25" customHeight="1">
      <c r="A28" s="19" t="s">
        <v>22</v>
      </c>
      <c r="B28" s="94">
        <f>B26-B27</f>
        <v>1683</v>
      </c>
      <c r="C28" s="90">
        <f>C26-C27</f>
        <v>1137</v>
      </c>
      <c r="D28" s="94">
        <f>D26-D27</f>
        <v>0</v>
      </c>
      <c r="E28" s="90">
        <f>E26-E27</f>
        <v>0</v>
      </c>
      <c r="F28" s="12"/>
    </row>
    <row r="29" spans="1:6" s="11" customFormat="1" ht="17.25" customHeight="1">
      <c r="A29" s="17" t="s">
        <v>16</v>
      </c>
      <c r="B29" s="96">
        <v>1251.3</v>
      </c>
      <c r="C29" s="97">
        <v>1245.8</v>
      </c>
      <c r="D29" s="96"/>
      <c r="E29" s="97"/>
    </row>
    <row r="30" spans="1:6" s="11" customFormat="1" ht="27.75" customHeight="1">
      <c r="A30" s="36" t="s">
        <v>47</v>
      </c>
      <c r="B30" s="98">
        <f>+(B24-B27)/B29</f>
        <v>1.3450011987532966</v>
      </c>
      <c r="C30" s="98">
        <f>+(C24-C27)/C29</f>
        <v>0.91266655964039178</v>
      </c>
      <c r="D30" s="99" t="e">
        <f>+(D24-D27)/D29</f>
        <v>#DIV/0!</v>
      </c>
      <c r="E30" s="98" t="e">
        <f>+(E24-E27)/E29</f>
        <v>#DIV/0!</v>
      </c>
      <c r="F30" s="46"/>
    </row>
    <row r="31" spans="1:6" ht="27.75" customHeight="1">
      <c r="A31" s="20" t="s">
        <v>29</v>
      </c>
      <c r="B31" s="98">
        <f>+B28/B29</f>
        <v>1.3450011987532966</v>
      </c>
      <c r="C31" s="98">
        <f>+C28/C29</f>
        <v>0.91266655964039178</v>
      </c>
      <c r="D31" s="99" t="e">
        <f>+D28/D29</f>
        <v>#DIV/0!</v>
      </c>
      <c r="E31" s="98" t="e">
        <f>+E28/E29</f>
        <v>#DIV/0!</v>
      </c>
      <c r="F31" s="46"/>
    </row>
    <row r="32" spans="1:6" s="37" customFormat="1" ht="6" customHeight="1">
      <c r="A32" s="9"/>
      <c r="B32" s="58"/>
      <c r="C32" s="58"/>
      <c r="D32" s="59"/>
      <c r="E32" s="59"/>
      <c r="F32" s="9"/>
    </row>
    <row r="33" spans="1:20" s="37" customFormat="1" ht="26.25" customHeight="1">
      <c r="A33" s="265" t="s">
        <v>116</v>
      </c>
      <c r="B33" s="266"/>
      <c r="C33" s="266"/>
      <c r="D33" s="249"/>
      <c r="E33" s="249"/>
      <c r="F33" s="249"/>
      <c r="G33" s="83"/>
      <c r="H33" s="83"/>
      <c r="I33" s="83"/>
      <c r="J33" s="83"/>
      <c r="K33" s="83"/>
      <c r="L33" s="83"/>
      <c r="M33" s="83"/>
      <c r="N33" s="83"/>
      <c r="O33" s="83"/>
      <c r="P33" s="83"/>
      <c r="Q33" s="83"/>
      <c r="R33" s="83"/>
      <c r="S33" s="83"/>
      <c r="T33" s="83"/>
    </row>
    <row r="34" spans="1:20" s="39" customFormat="1" ht="32.25" customHeight="1">
      <c r="A34" s="265" t="s">
        <v>118</v>
      </c>
      <c r="B34" s="266"/>
      <c r="C34" s="266"/>
      <c r="D34" s="248"/>
      <c r="E34" s="248"/>
      <c r="F34" s="248"/>
      <c r="G34" s="58"/>
      <c r="H34" s="58"/>
      <c r="I34" s="58"/>
      <c r="J34" s="58"/>
      <c r="K34" s="58"/>
      <c r="L34" s="58"/>
      <c r="M34" s="58"/>
      <c r="N34" s="58"/>
      <c r="O34" s="58"/>
      <c r="P34" s="58"/>
      <c r="Q34" s="58"/>
      <c r="R34" s="58"/>
      <c r="S34" s="58"/>
      <c r="T34" s="58"/>
    </row>
    <row r="35" spans="1:20" s="37" customFormat="1">
      <c r="A35" s="262"/>
      <c r="B35" s="262"/>
      <c r="C35" s="262"/>
      <c r="D35" s="262"/>
      <c r="E35" s="262"/>
      <c r="F35" s="39"/>
    </row>
    <row r="36" spans="1:20">
      <c r="A36" s="47"/>
      <c r="B36" s="60"/>
      <c r="C36" s="60"/>
      <c r="D36" s="61"/>
      <c r="E36" s="61"/>
      <c r="F36" s="37"/>
    </row>
    <row r="37" spans="1:20">
      <c r="D37" s="62"/>
      <c r="E37" s="62"/>
    </row>
    <row r="38" spans="1:20">
      <c r="D38" s="62"/>
      <c r="E38" s="62"/>
    </row>
    <row r="47" spans="1:20" ht="13.5">
      <c r="A47" s="26"/>
      <c r="B47" s="63"/>
      <c r="C47" s="63"/>
    </row>
  </sheetData>
  <mergeCells count="7">
    <mergeCell ref="A35:E35"/>
    <mergeCell ref="E3:E4"/>
    <mergeCell ref="D3:D4"/>
    <mergeCell ref="B3:B4"/>
    <mergeCell ref="C3:C4"/>
    <mergeCell ref="A34:C34"/>
    <mergeCell ref="A33:C33"/>
  </mergeCells>
  <phoneticPr fontId="32" type="noConversion"/>
  <pageMargins left="0.32333333333333331" right="0.27559055118110237" top="0" bottom="0.15748031496062992" header="0.23622047244094491" footer="0.19685039370078741"/>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H31"/>
  <sheetViews>
    <sheetView showGridLines="0" tabSelected="1" zoomScaleNormal="100" workbookViewId="0">
      <selection activeCell="B12" sqref="B12"/>
    </sheetView>
  </sheetViews>
  <sheetFormatPr baseColWidth="10" defaultColWidth="11.42578125" defaultRowHeight="12.75"/>
  <cols>
    <col min="1" max="1" width="76.7109375" style="28" customWidth="1"/>
    <col min="2" max="2" width="11.85546875" style="28" customWidth="1"/>
    <col min="3" max="3" width="2.5703125" style="28" bestFit="1" customWidth="1"/>
    <col min="4" max="4" width="11.85546875" style="28" customWidth="1"/>
    <col min="5" max="5" width="3.140625" style="28" bestFit="1" customWidth="1"/>
    <col min="6" max="6" width="11.85546875" style="28" customWidth="1"/>
    <col min="7" max="7" width="2.42578125" style="28" customWidth="1"/>
    <col min="8" max="16384" width="11.42578125" style="28"/>
  </cols>
  <sheetData>
    <row r="1" spans="1:8" s="3" customFormat="1" ht="36.950000000000003" customHeight="1">
      <c r="A1" s="267" t="s">
        <v>49</v>
      </c>
      <c r="B1" s="267"/>
      <c r="C1" s="267"/>
      <c r="D1" s="267"/>
      <c r="E1" s="267"/>
      <c r="F1" s="267"/>
      <c r="H1" s="8"/>
    </row>
    <row r="2" spans="1:8" s="3" customFormat="1" ht="11.1" customHeight="1">
      <c r="A2" s="5"/>
      <c r="B2" s="29"/>
      <c r="C2" s="29"/>
      <c r="D2" s="6"/>
      <c r="E2" s="29"/>
      <c r="F2" s="6"/>
      <c r="H2" s="8"/>
    </row>
    <row r="3" spans="1:8" s="7" customFormat="1" ht="15">
      <c r="A3" s="21" t="s">
        <v>21</v>
      </c>
      <c r="B3" s="101" t="s">
        <v>74</v>
      </c>
      <c r="C3" s="64"/>
      <c r="D3" s="102" t="s">
        <v>82</v>
      </c>
      <c r="E3" s="64"/>
      <c r="F3" s="27" t="s">
        <v>23</v>
      </c>
    </row>
    <row r="4" spans="1:8" s="4" customFormat="1" ht="26.1" customHeight="1">
      <c r="A4" s="23" t="s">
        <v>22</v>
      </c>
      <c r="B4" s="65">
        <v>1683</v>
      </c>
      <c r="C4" s="66"/>
      <c r="D4" s="66">
        <v>1137</v>
      </c>
      <c r="E4" s="30"/>
      <c r="F4" s="67">
        <f>+B4/D4-1</f>
        <v>0.48021108179419536</v>
      </c>
      <c r="G4" s="25"/>
      <c r="H4" s="68"/>
    </row>
    <row r="5" spans="1:8" ht="21.95" customHeight="1">
      <c r="A5" s="22" t="s">
        <v>83</v>
      </c>
      <c r="B5" s="69">
        <v>457</v>
      </c>
      <c r="C5" s="70"/>
      <c r="D5" s="70">
        <v>557</v>
      </c>
      <c r="E5" s="31"/>
      <c r="F5" s="32"/>
      <c r="G5" s="45"/>
    </row>
    <row r="6" spans="1:8" ht="21.95" customHeight="1">
      <c r="A6" s="22" t="s">
        <v>84</v>
      </c>
      <c r="B6" s="69">
        <v>85</v>
      </c>
      <c r="C6" s="70"/>
      <c r="D6" s="70">
        <v>5</v>
      </c>
      <c r="E6" s="33"/>
      <c r="F6" s="32"/>
      <c r="G6" s="45"/>
    </row>
    <row r="7" spans="1:8" ht="21.95" customHeight="1">
      <c r="A7" s="22" t="s">
        <v>42</v>
      </c>
      <c r="B7" s="69">
        <v>-12</v>
      </c>
      <c r="C7" s="70"/>
      <c r="D7" s="70">
        <v>-60</v>
      </c>
      <c r="E7" s="33"/>
      <c r="F7" s="32"/>
      <c r="G7" s="45"/>
    </row>
    <row r="8" spans="1:8" ht="21.75" customHeight="1">
      <c r="A8" s="22" t="s">
        <v>50</v>
      </c>
      <c r="B8" s="69">
        <v>18</v>
      </c>
      <c r="C8" s="70"/>
      <c r="D8" s="70">
        <v>3</v>
      </c>
      <c r="E8" s="33"/>
      <c r="F8" s="32"/>
      <c r="G8" s="45"/>
    </row>
    <row r="9" spans="1:8" ht="21.95" hidden="1" customHeight="1">
      <c r="A9" s="22" t="s">
        <v>51</v>
      </c>
      <c r="B9" s="69">
        <v>0</v>
      </c>
      <c r="C9" s="70"/>
      <c r="D9" s="70">
        <v>0</v>
      </c>
      <c r="E9" s="33"/>
      <c r="F9" s="32"/>
      <c r="G9" s="45"/>
    </row>
    <row r="10" spans="1:8" ht="21.95" customHeight="1">
      <c r="A10" s="22" t="s">
        <v>28</v>
      </c>
      <c r="B10" s="69">
        <v>66</v>
      </c>
      <c r="C10" s="70"/>
      <c r="D10" s="70">
        <v>321</v>
      </c>
      <c r="E10" s="31"/>
      <c r="F10" s="32"/>
      <c r="G10" s="45"/>
    </row>
    <row r="11" spans="1:8" ht="21.95" customHeight="1">
      <c r="A11" s="22" t="s">
        <v>85</v>
      </c>
      <c r="B11" s="69">
        <v>-120</v>
      </c>
      <c r="C11" s="70"/>
      <c r="D11" s="70">
        <v>0</v>
      </c>
      <c r="E11" s="31"/>
      <c r="F11" s="32"/>
      <c r="G11" s="45"/>
    </row>
    <row r="12" spans="1:8" s="2" customFormat="1" ht="21.75" customHeight="1">
      <c r="A12" s="71" t="s">
        <v>52</v>
      </c>
      <c r="B12" s="69">
        <f>SUM(B13:B18)</f>
        <v>-108</v>
      </c>
      <c r="C12" s="70"/>
      <c r="D12" s="70">
        <f>SUM(D13:D18)</f>
        <v>-226</v>
      </c>
      <c r="E12" s="31"/>
      <c r="F12" s="32"/>
      <c r="G12" s="45"/>
      <c r="H12" s="1"/>
    </row>
    <row r="13" spans="1:8" ht="12.95" customHeight="1">
      <c r="A13" s="40" t="s">
        <v>53</v>
      </c>
      <c r="B13" s="52">
        <f>-125-17</f>
        <v>-142</v>
      </c>
      <c r="C13" s="53"/>
      <c r="D13" s="53">
        <v>-138</v>
      </c>
      <c r="E13" s="72"/>
      <c r="F13" s="32"/>
      <c r="G13" s="13"/>
      <c r="H13" s="2"/>
    </row>
    <row r="14" spans="1:8" ht="12.95" customHeight="1">
      <c r="A14" s="40" t="s">
        <v>42</v>
      </c>
      <c r="B14" s="52">
        <f>-22+17</f>
        <v>-5</v>
      </c>
      <c r="C14" s="53"/>
      <c r="D14" s="53">
        <v>-4</v>
      </c>
      <c r="E14" s="72"/>
      <c r="F14" s="32"/>
      <c r="G14" s="13"/>
    </row>
    <row r="15" spans="1:8" ht="12.95" customHeight="1">
      <c r="A15" s="40" t="s">
        <v>50</v>
      </c>
      <c r="B15" s="52">
        <v>-3</v>
      </c>
      <c r="C15" s="53"/>
      <c r="D15" s="53">
        <v>0</v>
      </c>
      <c r="E15" s="72"/>
      <c r="F15" s="32"/>
      <c r="G15" s="13"/>
    </row>
    <row r="16" spans="1:8" ht="12.95" hidden="1" customHeight="1">
      <c r="A16" s="40" t="s">
        <v>51</v>
      </c>
      <c r="B16" s="52">
        <v>0</v>
      </c>
      <c r="C16" s="53"/>
      <c r="D16" s="84">
        <v>0</v>
      </c>
      <c r="E16" s="72"/>
      <c r="F16" s="32"/>
      <c r="G16" s="13"/>
    </row>
    <row r="17" spans="1:7" ht="15">
      <c r="A17" s="40" t="s">
        <v>28</v>
      </c>
      <c r="B17" s="52">
        <v>-20</v>
      </c>
      <c r="C17" s="53"/>
      <c r="D17" s="53">
        <v>-95</v>
      </c>
      <c r="E17" s="72"/>
      <c r="F17" s="32"/>
      <c r="G17" s="13"/>
    </row>
    <row r="18" spans="1:7" ht="15">
      <c r="A18" s="73" t="s">
        <v>54</v>
      </c>
      <c r="B18" s="52">
        <v>62</v>
      </c>
      <c r="C18" s="53"/>
      <c r="D18" s="53">
        <v>11</v>
      </c>
      <c r="E18" s="74"/>
      <c r="F18" s="32"/>
      <c r="G18" s="13"/>
    </row>
    <row r="19" spans="1:7" ht="21.75" hidden="1" customHeight="1" collapsed="1">
      <c r="A19" s="22" t="s">
        <v>80</v>
      </c>
      <c r="B19" s="69">
        <v>0</v>
      </c>
      <c r="C19" s="70"/>
      <c r="D19" s="70">
        <v>0</v>
      </c>
      <c r="E19" s="34"/>
      <c r="F19" s="32"/>
      <c r="G19" s="45"/>
    </row>
    <row r="20" spans="1:7" ht="21.75" hidden="1" customHeight="1" collapsed="1">
      <c r="A20" s="22" t="s">
        <v>15</v>
      </c>
      <c r="B20" s="69">
        <v>0</v>
      </c>
      <c r="C20" s="70"/>
      <c r="D20" s="70">
        <v>0</v>
      </c>
      <c r="E20" s="34"/>
      <c r="F20" s="32"/>
      <c r="G20" s="45"/>
    </row>
    <row r="21" spans="1:7" ht="21.75" hidden="1" customHeight="1">
      <c r="A21" s="22" t="s">
        <v>15</v>
      </c>
      <c r="B21" s="69">
        <v>0</v>
      </c>
      <c r="C21" s="70"/>
      <c r="D21" s="70">
        <v>0</v>
      </c>
      <c r="E21" s="34"/>
      <c r="F21" s="32"/>
      <c r="G21" s="45"/>
    </row>
    <row r="22" spans="1:7" ht="28.5" customHeight="1" collapsed="1">
      <c r="A22" s="22" t="s">
        <v>55</v>
      </c>
      <c r="B22" s="69">
        <v>-27</v>
      </c>
      <c r="C22" s="70"/>
      <c r="D22" s="70">
        <v>25</v>
      </c>
      <c r="E22" s="34"/>
      <c r="F22" s="32"/>
      <c r="G22" s="45"/>
    </row>
    <row r="23" spans="1:7" ht="21.95" hidden="1" customHeight="1">
      <c r="A23" s="38" t="s">
        <v>56</v>
      </c>
      <c r="B23" s="69">
        <v>0</v>
      </c>
      <c r="C23" s="70"/>
      <c r="D23" s="70">
        <v>0</v>
      </c>
      <c r="E23" s="75"/>
      <c r="F23" s="32"/>
      <c r="G23" s="45"/>
    </row>
    <row r="24" spans="1:7" ht="21.95" customHeight="1" collapsed="1">
      <c r="A24" s="76" t="s">
        <v>14</v>
      </c>
      <c r="B24" s="80">
        <v>2042</v>
      </c>
      <c r="C24" s="33"/>
      <c r="D24" s="66">
        <f>+D4+SUM(D5:D12,D19:D23)</f>
        <v>1762</v>
      </c>
      <c r="E24" s="185"/>
      <c r="F24" s="67">
        <f>+B24/D24-1</f>
        <v>0.15891032917139625</v>
      </c>
      <c r="G24" s="13"/>
    </row>
    <row r="25" spans="1:7" ht="21.95" customHeight="1">
      <c r="A25" s="24" t="s">
        <v>81</v>
      </c>
      <c r="B25" s="77">
        <v>1.35</v>
      </c>
      <c r="C25" s="78"/>
      <c r="D25" s="77">
        <v>0.91</v>
      </c>
      <c r="E25" s="78"/>
      <c r="F25" s="35"/>
      <c r="G25" s="13"/>
    </row>
    <row r="26" spans="1:7">
      <c r="G26" s="79"/>
    </row>
    <row r="27" spans="1:7" s="82" customFormat="1" ht="27" customHeight="1">
      <c r="A27" s="268" t="s">
        <v>114</v>
      </c>
      <c r="B27" s="268"/>
      <c r="C27" s="268"/>
      <c r="D27" s="268"/>
      <c r="E27" s="268"/>
      <c r="F27" s="268"/>
      <c r="G27" s="81"/>
    </row>
    <row r="28" spans="1:7" ht="25.5" customHeight="1">
      <c r="A28" s="265" t="s">
        <v>100</v>
      </c>
      <c r="B28" s="265"/>
      <c r="C28" s="265"/>
      <c r="D28" s="265"/>
      <c r="E28" s="265"/>
      <c r="F28" s="265"/>
      <c r="G28" s="79"/>
    </row>
    <row r="29" spans="1:7" ht="30" customHeight="1">
      <c r="A29" s="265" t="s">
        <v>115</v>
      </c>
      <c r="B29" s="265"/>
      <c r="C29" s="265"/>
      <c r="D29" s="265"/>
      <c r="E29" s="265"/>
      <c r="F29" s="265"/>
      <c r="G29" s="79"/>
    </row>
    <row r="30" spans="1:7" ht="25.5" customHeight="1">
      <c r="A30" s="265" t="s">
        <v>102</v>
      </c>
      <c r="B30" s="265"/>
      <c r="C30" s="265"/>
      <c r="D30" s="265"/>
      <c r="E30" s="265"/>
      <c r="F30" s="265"/>
      <c r="G30" s="79"/>
    </row>
    <row r="31" spans="1:7" ht="27.75" customHeight="1">
      <c r="A31" s="265" t="s">
        <v>101</v>
      </c>
      <c r="B31" s="265"/>
      <c r="C31" s="265"/>
      <c r="D31" s="265"/>
      <c r="E31" s="265"/>
      <c r="F31" s="265"/>
    </row>
  </sheetData>
  <mergeCells count="6">
    <mergeCell ref="A31:F31"/>
    <mergeCell ref="A1:F1"/>
    <mergeCell ref="A28:F28"/>
    <mergeCell ref="A30:F30"/>
    <mergeCell ref="A27:F27"/>
    <mergeCell ref="A29:F29"/>
  </mergeCells>
  <pageMargins left="0.15748031496062992" right="0.27559055118110237" top="0.15748031496062992" bottom="0.15748031496062992" header="0.23622047244094491" footer="0.19685039370078741"/>
  <pageSetup paperSize="9" scale="88" orientation="landscape" r:id="rId1"/>
  <headerFooter alignWithMargins="0">
    <oddFooter>&amp;R&amp;D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J46"/>
  <sheetViews>
    <sheetView showGridLines="0" zoomScaleNormal="100" workbookViewId="0">
      <selection activeCell="E2" sqref="E2"/>
    </sheetView>
  </sheetViews>
  <sheetFormatPr baseColWidth="10" defaultColWidth="11.42578125" defaultRowHeight="12.75"/>
  <cols>
    <col min="1" max="1" width="85" style="48" customWidth="1"/>
    <col min="2" max="2" width="12.28515625" style="48" customWidth="1"/>
    <col min="3" max="3" width="12.5703125" style="48" customWidth="1"/>
    <col min="4" max="16384" width="11.42578125" style="48"/>
  </cols>
  <sheetData>
    <row r="1" spans="1:10" ht="36.950000000000003" customHeight="1">
      <c r="A1" s="255" t="s">
        <v>43</v>
      </c>
      <c r="B1" s="255"/>
      <c r="C1" s="255"/>
      <c r="J1" s="51"/>
    </row>
    <row r="2" spans="1:10" ht="11.1" customHeight="1">
      <c r="D2" s="214"/>
      <c r="E2" s="214"/>
      <c r="J2" s="51"/>
    </row>
    <row r="3" spans="1:10" ht="18.75">
      <c r="A3" s="215" t="s">
        <v>21</v>
      </c>
      <c r="B3" s="216" t="s">
        <v>74</v>
      </c>
      <c r="C3" s="216" t="s">
        <v>106</v>
      </c>
      <c r="J3" s="217"/>
    </row>
    <row r="4" spans="1:10" s="51" customFormat="1" ht="6" customHeight="1">
      <c r="A4" s="218"/>
      <c r="B4" s="219"/>
      <c r="C4" s="220"/>
      <c r="J4" s="220"/>
    </row>
    <row r="5" spans="1:10" s="50" customFormat="1" ht="21" customHeight="1">
      <c r="A5" s="221" t="s">
        <v>14</v>
      </c>
      <c r="B5" s="222">
        <v>2042</v>
      </c>
      <c r="C5" s="223">
        <v>1762</v>
      </c>
      <c r="J5" s="223"/>
    </row>
    <row r="6" spans="1:10" s="50" customFormat="1" ht="21" customHeight="1">
      <c r="A6" s="224" t="s">
        <v>105</v>
      </c>
      <c r="B6" s="225">
        <v>367</v>
      </c>
      <c r="C6" s="226">
        <v>355</v>
      </c>
      <c r="J6" s="226"/>
    </row>
    <row r="7" spans="1:10" s="50" customFormat="1" ht="21" customHeight="1">
      <c r="A7" s="224" t="s">
        <v>69</v>
      </c>
      <c r="B7" s="225">
        <v>-124</v>
      </c>
      <c r="C7" s="226">
        <v>152</v>
      </c>
      <c r="J7" s="226"/>
    </row>
    <row r="8" spans="1:10" s="50" customFormat="1" ht="21" customHeight="1">
      <c r="A8" s="221" t="s">
        <v>70</v>
      </c>
      <c r="B8" s="222">
        <v>2285</v>
      </c>
      <c r="C8" s="223">
        <v>2269</v>
      </c>
      <c r="J8" s="223"/>
    </row>
    <row r="9" spans="1:10" s="50" customFormat="1" ht="21" customHeight="1">
      <c r="A9" s="224" t="s">
        <v>60</v>
      </c>
      <c r="B9" s="225">
        <v>-414</v>
      </c>
      <c r="C9" s="226">
        <v>-631</v>
      </c>
      <c r="J9" s="226"/>
    </row>
    <row r="10" spans="1:10" s="50" customFormat="1" ht="21" customHeight="1">
      <c r="A10" s="224" t="s">
        <v>63</v>
      </c>
      <c r="B10" s="225">
        <v>-319</v>
      </c>
      <c r="C10" s="226">
        <v>-381</v>
      </c>
      <c r="J10" s="226"/>
    </row>
    <row r="11" spans="1:10" s="50" customFormat="1" ht="21" customHeight="1">
      <c r="A11" s="221" t="s">
        <v>72</v>
      </c>
      <c r="B11" s="222">
        <v>1552</v>
      </c>
      <c r="C11" s="223">
        <v>1257</v>
      </c>
      <c r="J11" s="223"/>
    </row>
    <row r="12" spans="1:10" s="50" customFormat="1" ht="21" customHeight="1">
      <c r="A12" s="224" t="s">
        <v>109</v>
      </c>
      <c r="B12" s="225">
        <v>-165</v>
      </c>
      <c r="C12" s="226">
        <v>-116</v>
      </c>
      <c r="J12" s="226"/>
    </row>
    <row r="13" spans="1:10" s="50" customFormat="1" ht="21" customHeight="1">
      <c r="A13" s="224" t="s">
        <v>64</v>
      </c>
      <c r="B13" s="225">
        <v>-277</v>
      </c>
      <c r="C13" s="226">
        <v>-491</v>
      </c>
      <c r="J13" s="226"/>
    </row>
    <row r="14" spans="1:10" s="50" customFormat="1" ht="27" customHeight="1">
      <c r="A14" s="227" t="s">
        <v>110</v>
      </c>
      <c r="B14" s="228">
        <v>448</v>
      </c>
      <c r="C14" s="226">
        <v>170</v>
      </c>
      <c r="J14" s="226"/>
    </row>
    <row r="15" spans="1:10" s="50" customFormat="1" ht="21" customHeight="1">
      <c r="A15" s="221" t="s">
        <v>71</v>
      </c>
      <c r="B15" s="222">
        <v>1558</v>
      </c>
      <c r="C15" s="223">
        <f>SUM(C11:C14)</f>
        <v>820</v>
      </c>
      <c r="J15" s="223"/>
    </row>
    <row r="16" spans="1:10" s="50" customFormat="1" ht="21" customHeight="1">
      <c r="A16" s="224" t="s">
        <v>111</v>
      </c>
      <c r="B16" s="225">
        <v>-2245</v>
      </c>
      <c r="C16" s="226">
        <v>0</v>
      </c>
      <c r="J16" s="226"/>
    </row>
    <row r="17" spans="1:10" s="50" customFormat="1" ht="24" hidden="1" customHeight="1">
      <c r="A17" s="224" t="s">
        <v>112</v>
      </c>
      <c r="B17" s="225">
        <v>0</v>
      </c>
      <c r="C17" s="226">
        <v>0</v>
      </c>
      <c r="J17" s="226"/>
    </row>
    <row r="18" spans="1:10" s="50" customFormat="1" ht="21" hidden="1" customHeight="1">
      <c r="A18" s="224" t="s">
        <v>68</v>
      </c>
      <c r="B18" s="225">
        <v>0</v>
      </c>
      <c r="C18" s="226">
        <v>0</v>
      </c>
      <c r="J18" s="226"/>
    </row>
    <row r="19" spans="1:10" s="50" customFormat="1" ht="21" customHeight="1">
      <c r="A19" s="224" t="s">
        <v>65</v>
      </c>
      <c r="B19" s="225">
        <v>32</v>
      </c>
      <c r="C19" s="226">
        <v>44</v>
      </c>
      <c r="E19" s="229"/>
      <c r="F19" s="230"/>
      <c r="G19" s="230"/>
      <c r="J19" s="226"/>
    </row>
    <row r="20" spans="1:10" s="50" customFormat="1" ht="21" customHeight="1">
      <c r="A20" s="224" t="s">
        <v>117</v>
      </c>
      <c r="B20" s="225">
        <v>-361</v>
      </c>
      <c r="C20" s="226">
        <v>0</v>
      </c>
      <c r="E20" s="229"/>
      <c r="F20" s="231"/>
      <c r="G20" s="231"/>
      <c r="J20" s="226"/>
    </row>
    <row r="21" spans="1:10" s="50" customFormat="1" ht="21" hidden="1" customHeight="1">
      <c r="A21" s="224" t="s">
        <v>66</v>
      </c>
      <c r="B21" s="225">
        <v>0</v>
      </c>
      <c r="C21" s="226">
        <v>0</v>
      </c>
      <c r="E21" s="232"/>
      <c r="F21" s="233"/>
      <c r="G21" s="233"/>
      <c r="J21" s="226"/>
    </row>
    <row r="22" spans="1:10" s="50" customFormat="1" ht="25.5" hidden="1" customHeight="1">
      <c r="A22" s="224" t="s">
        <v>67</v>
      </c>
      <c r="B22" s="225">
        <v>0</v>
      </c>
      <c r="C22" s="226">
        <v>0</v>
      </c>
      <c r="E22" s="235"/>
      <c r="F22" s="236"/>
      <c r="G22" s="236"/>
      <c r="J22" s="226"/>
    </row>
    <row r="23" spans="1:10" s="50" customFormat="1" ht="21" customHeight="1">
      <c r="A23" s="224" t="s">
        <v>59</v>
      </c>
      <c r="B23" s="225">
        <v>-68</v>
      </c>
      <c r="C23" s="234">
        <v>-3</v>
      </c>
      <c r="E23" s="235"/>
      <c r="F23" s="236"/>
      <c r="G23" s="236"/>
      <c r="J23" s="226"/>
    </row>
    <row r="24" spans="1:10" s="50" customFormat="1" ht="27.75" customHeight="1">
      <c r="A24" s="237" t="s">
        <v>43</v>
      </c>
      <c r="B24" s="238">
        <v>-1084</v>
      </c>
      <c r="C24" s="238">
        <v>861</v>
      </c>
      <c r="E24" s="232"/>
      <c r="F24" s="233"/>
      <c r="G24" s="233"/>
      <c r="J24" s="239"/>
    </row>
    <row r="25" spans="1:10" s="241" customFormat="1" ht="4.5" customHeight="1">
      <c r="A25" s="232"/>
      <c r="B25" s="240"/>
      <c r="C25" s="240"/>
      <c r="E25" s="232"/>
      <c r="F25" s="233"/>
      <c r="G25" s="233"/>
      <c r="J25" s="240"/>
    </row>
    <row r="26" spans="1:10" s="50" customFormat="1" ht="22.5" customHeight="1">
      <c r="A26" s="237" t="s">
        <v>61</v>
      </c>
      <c r="B26" s="238">
        <v>15107</v>
      </c>
      <c r="C26" s="238">
        <v>17628</v>
      </c>
      <c r="E26" s="232"/>
      <c r="F26" s="233"/>
      <c r="G26" s="233"/>
      <c r="J26" s="239"/>
    </row>
    <row r="27" spans="1:10" s="50" customFormat="1" ht="23.25" customHeight="1">
      <c r="A27" s="237" t="s">
        <v>62</v>
      </c>
      <c r="B27" s="238">
        <v>16191</v>
      </c>
      <c r="C27" s="238">
        <v>16767</v>
      </c>
      <c r="E27" s="232"/>
      <c r="F27" s="233"/>
      <c r="G27" s="233"/>
      <c r="J27" s="239"/>
    </row>
    <row r="28" spans="1:10" s="50" customFormat="1" ht="26.25" customHeight="1">
      <c r="A28" s="268" t="s">
        <v>119</v>
      </c>
      <c r="B28" s="269"/>
      <c r="C28" s="269"/>
      <c r="D28" s="250"/>
      <c r="E28" s="250"/>
      <c r="F28" s="250"/>
      <c r="G28" s="236"/>
      <c r="J28" s="242"/>
    </row>
    <row r="29" spans="1:10" s="50" customFormat="1" ht="13.5" customHeight="1">
      <c r="A29" s="100" t="s">
        <v>107</v>
      </c>
      <c r="B29" s="242"/>
      <c r="C29" s="242"/>
      <c r="E29" s="235"/>
      <c r="F29" s="236"/>
      <c r="G29" s="236"/>
      <c r="J29" s="242"/>
    </row>
    <row r="30" spans="1:10" ht="13.5" customHeight="1">
      <c r="A30" s="100" t="s">
        <v>108</v>
      </c>
      <c r="B30" s="243"/>
      <c r="E30" s="232"/>
      <c r="F30" s="233"/>
      <c r="G30" s="233"/>
    </row>
    <row r="31" spans="1:10">
      <c r="E31" s="235"/>
      <c r="F31" s="236"/>
      <c r="G31" s="236"/>
    </row>
    <row r="32" spans="1:10" s="28" customFormat="1" ht="33.75">
      <c r="A32" s="49"/>
      <c r="B32" s="244"/>
      <c r="C32" s="244"/>
      <c r="E32" s="235"/>
      <c r="F32" s="236"/>
      <c r="G32" s="236"/>
      <c r="J32" s="244"/>
    </row>
    <row r="33" spans="5:7">
      <c r="E33" s="235"/>
      <c r="F33" s="236"/>
      <c r="G33" s="236"/>
    </row>
    <row r="34" spans="5:7">
      <c r="E34" s="235"/>
      <c r="F34" s="236"/>
      <c r="G34" s="236"/>
    </row>
    <row r="35" spans="5:7">
      <c r="E35" s="235"/>
      <c r="F35" s="236"/>
      <c r="G35" s="236"/>
    </row>
    <row r="36" spans="5:7">
      <c r="E36" s="235"/>
      <c r="F36" s="236"/>
      <c r="G36" s="236"/>
    </row>
    <row r="37" spans="5:7">
      <c r="E37" s="235"/>
      <c r="F37" s="236"/>
      <c r="G37" s="236"/>
    </row>
    <row r="38" spans="5:7">
      <c r="E38" s="235"/>
      <c r="F38" s="236"/>
      <c r="G38" s="236"/>
    </row>
    <row r="39" spans="5:7">
      <c r="E39" s="235"/>
      <c r="F39" s="236"/>
      <c r="G39" s="236"/>
    </row>
    <row r="40" spans="5:7">
      <c r="E40" s="235"/>
      <c r="F40" s="236"/>
      <c r="G40" s="245"/>
    </row>
    <row r="41" spans="5:7">
      <c r="E41" s="235"/>
      <c r="F41" s="236"/>
      <c r="G41" s="245"/>
    </row>
    <row r="42" spans="5:7">
      <c r="E42" s="235"/>
      <c r="F42" s="236"/>
      <c r="G42" s="245"/>
    </row>
    <row r="43" spans="5:7" ht="15.75">
      <c r="E43" s="232"/>
      <c r="F43" s="240"/>
      <c r="G43" s="240"/>
    </row>
    <row r="44" spans="5:7" ht="13.5">
      <c r="E44" s="246"/>
      <c r="F44" s="246"/>
      <c r="G44" s="246"/>
    </row>
    <row r="45" spans="5:7" ht="13.5">
      <c r="E45" s="246"/>
      <c r="F45" s="241"/>
      <c r="G45" s="241"/>
    </row>
    <row r="46" spans="5:7">
      <c r="E46" s="247"/>
      <c r="F46" s="247"/>
      <c r="G46" s="247"/>
    </row>
  </sheetData>
  <mergeCells count="2">
    <mergeCell ref="A1:C1"/>
    <mergeCell ref="A28:C28"/>
  </mergeCells>
  <pageMargins left="0.32333333333333331" right="0.27559055118110237" top="0" bottom="0.15748031496062992" header="0.23622047244094491"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1"/>
  <sheetViews>
    <sheetView zoomScaleNormal="100" workbookViewId="0">
      <selection activeCell="G5" sqref="G5"/>
    </sheetView>
  </sheetViews>
  <sheetFormatPr baseColWidth="10" defaultRowHeight="12.75"/>
  <cols>
    <col min="1" max="1" width="63.140625" style="186" bestFit="1" customWidth="1"/>
    <col min="2" max="2" width="11.42578125" style="186"/>
    <col min="3" max="3" width="11.28515625" style="186" customWidth="1"/>
    <col min="4" max="16384" width="11.42578125" style="186"/>
  </cols>
  <sheetData>
    <row r="1" spans="1:11" ht="20.25">
      <c r="A1" s="267" t="s">
        <v>96</v>
      </c>
      <c r="B1" s="267"/>
      <c r="C1" s="267"/>
      <c r="D1" s="267"/>
      <c r="F1" s="267"/>
      <c r="G1" s="267"/>
      <c r="H1" s="267"/>
      <c r="I1" s="267"/>
      <c r="J1" s="267"/>
      <c r="K1" s="267"/>
    </row>
    <row r="3" spans="1:11" ht="17.25" customHeight="1">
      <c r="A3" s="205" t="s">
        <v>21</v>
      </c>
      <c r="B3" s="204" t="s">
        <v>74</v>
      </c>
      <c r="C3" s="204" t="s">
        <v>73</v>
      </c>
    </row>
    <row r="4" spans="1:11" ht="17.25" customHeight="1">
      <c r="A4" s="206" t="s">
        <v>87</v>
      </c>
      <c r="B4" s="187"/>
      <c r="C4" s="188"/>
    </row>
    <row r="5" spans="1:11" ht="17.25" customHeight="1">
      <c r="A5" s="207" t="s">
        <v>88</v>
      </c>
      <c r="B5" s="91">
        <v>-165</v>
      </c>
      <c r="C5" s="200">
        <v>28</v>
      </c>
      <c r="H5" s="211"/>
    </row>
    <row r="6" spans="1:11" ht="17.25" customHeight="1">
      <c r="A6" s="207" t="s">
        <v>89</v>
      </c>
      <c r="B6" s="197">
        <v>15</v>
      </c>
      <c r="C6" s="201">
        <v>0</v>
      </c>
      <c r="H6" s="212"/>
    </row>
    <row r="7" spans="1:11" ht="17.25" customHeight="1">
      <c r="A7" s="207" t="s">
        <v>90</v>
      </c>
      <c r="B7" s="91">
        <v>-93</v>
      </c>
      <c r="C7" s="200">
        <v>-103</v>
      </c>
      <c r="H7" s="212"/>
    </row>
    <row r="8" spans="1:11" ht="17.25" customHeight="1">
      <c r="A8" s="208" t="s">
        <v>91</v>
      </c>
      <c r="B8" s="198">
        <v>-243</v>
      </c>
      <c r="C8" s="201">
        <f>SUM(C5:C7)</f>
        <v>-75</v>
      </c>
      <c r="H8" s="213"/>
    </row>
    <row r="9" spans="1:11" ht="17.25" customHeight="1">
      <c r="A9" s="206" t="s">
        <v>92</v>
      </c>
      <c r="B9" s="191"/>
      <c r="C9" s="202"/>
      <c r="H9" s="213"/>
    </row>
    <row r="10" spans="1:11" ht="17.25" customHeight="1">
      <c r="A10" s="207" t="s">
        <v>93</v>
      </c>
      <c r="B10" s="198">
        <v>20</v>
      </c>
      <c r="C10" s="201">
        <v>9</v>
      </c>
      <c r="H10" s="213"/>
    </row>
    <row r="11" spans="1:11" ht="17.25" customHeight="1">
      <c r="A11" s="206" t="s">
        <v>94</v>
      </c>
      <c r="B11" s="187"/>
      <c r="C11" s="203"/>
      <c r="H11" s="213"/>
    </row>
    <row r="12" spans="1:11" ht="17.25" customHeight="1">
      <c r="A12" s="207" t="s">
        <v>97</v>
      </c>
      <c r="B12" s="198">
        <v>-4</v>
      </c>
      <c r="C12" s="201">
        <v>-2</v>
      </c>
    </row>
    <row r="13" spans="1:11" ht="17.25" customHeight="1">
      <c r="A13" s="209" t="s">
        <v>95</v>
      </c>
      <c r="B13" s="199">
        <v>-227</v>
      </c>
      <c r="C13" s="199">
        <f>C8+C10+C12</f>
        <v>-68</v>
      </c>
    </row>
    <row r="17" spans="1:5">
      <c r="A17" s="192"/>
      <c r="B17" s="193"/>
      <c r="E17" s="193"/>
    </row>
    <row r="18" spans="1:5">
      <c r="B18" s="194"/>
      <c r="E18" s="194"/>
    </row>
    <row r="19" spans="1:5">
      <c r="B19" s="193"/>
      <c r="E19" s="193"/>
    </row>
    <row r="20" spans="1:5">
      <c r="B20" s="193"/>
      <c r="E20" s="193"/>
    </row>
    <row r="21" spans="1:5">
      <c r="B21" s="193"/>
      <c r="E21" s="193"/>
    </row>
    <row r="22" spans="1:5">
      <c r="B22" s="195"/>
      <c r="E22" s="195"/>
    </row>
    <row r="23" spans="1:5">
      <c r="B23" s="193"/>
      <c r="E23" s="193"/>
    </row>
    <row r="24" spans="1:5">
      <c r="A24" s="189"/>
      <c r="C24" s="193"/>
    </row>
    <row r="25" spans="1:5">
      <c r="A25" s="189"/>
      <c r="C25" s="193"/>
    </row>
    <row r="26" spans="1:5">
      <c r="A26" s="189"/>
      <c r="C26" s="193"/>
    </row>
    <row r="27" spans="1:5">
      <c r="A27" s="190"/>
      <c r="B27" s="196"/>
      <c r="E27" s="196"/>
    </row>
    <row r="29" spans="1:5">
      <c r="A29" s="189"/>
      <c r="C29" s="193"/>
      <c r="D29" s="193"/>
    </row>
    <row r="31" spans="1:5">
      <c r="A31" s="189"/>
      <c r="C31" s="193"/>
    </row>
  </sheetData>
  <mergeCells count="2">
    <mergeCell ref="A1:D1"/>
    <mergeCell ref="F1:K1"/>
  </mergeCells>
  <pageMargins left="0.7" right="0.7" top="0.75" bottom="0.75" header="0.3" footer="0.3"/>
  <pageSetup paperSize="9" scale="34" fitToHeight="0"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Business Net Income Q1  2020</vt:lpstr>
      <vt:lpstr>Consolidated P&amp;L</vt:lpstr>
      <vt:lpstr>Reconciliation Q1 2020</vt:lpstr>
      <vt:lpstr>TFT format comm press 2020 </vt:lpstr>
      <vt:lpstr> Regeneron</vt:lpstr>
      <vt:lpstr>'Consolidated P&amp;L'!print_area5</vt:lpstr>
      <vt:lpstr>' Regeneron'!Zone_d_impression</vt:lpstr>
      <vt:lpstr>'Business Net Income Q1  2020'!Zone_d_impression</vt:lpstr>
      <vt:lpstr>'Consolidated P&amp;L'!Zone_d_impression</vt:lpstr>
      <vt:lpstr>'Reconciliation Q1 2020'!Zone_d_impression</vt:lpstr>
      <vt:lpstr>'TFT format comm press 2020 '!Zone_d_impression</vt:lpstr>
    </vt:vector>
  </TitlesOfParts>
  <Company>sanofi-aventis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I0150149</dc:creator>
  <cp:lastModifiedBy>Dosogne, Ludivine /FR</cp:lastModifiedBy>
  <cp:lastPrinted>2020-03-17T17:59:46Z</cp:lastPrinted>
  <dcterms:created xsi:type="dcterms:W3CDTF">2012-01-27T10:37:28Z</dcterms:created>
  <dcterms:modified xsi:type="dcterms:W3CDTF">2020-04-20T17:22:03Z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4" name="_NewReviewCycle">
    <vt:lpwstr/>
  </property>
  <property fmtid="{D5CDD505-2E9C-101B-9397-08002B2CF9AE}" pid="10" name="SV_HIDDEN_GRID_QUERY_LIST_4F35BF76-6C0D-4D9B-82B2-816C12CF3733">
    <vt:lpwstr>empty_477D106A-C0D6-4607-AEBD-E2C9D60EA279</vt:lpwstr>
  </property>
</Properties>
</file>